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26" i="1"/>
  <c r="B26"/>
  <c r="C22"/>
  <c r="B22"/>
  <c r="C18"/>
  <c r="B18"/>
  <c r="C34"/>
  <c r="C35"/>
  <c r="B24"/>
  <c r="C36"/>
  <c r="D36"/>
  <c r="D35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<sst xmlns="http://schemas.openxmlformats.org/spreadsheetml/2006/main" count="45" uniqueCount="42">
  <si>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</si>
  <si>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</si>
  <si>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</si>
  <si>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</si>
  <si>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</si>
  <si>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</si>
  <si>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</si>
  <si>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</si>
  <si>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</si>
  <si>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</si>
  <si>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</si>
  <si>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</si>
  <si>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</si>
  <si>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</si>
  <si>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</si>
  <si>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</si>
  <si>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</si>
  <si>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</si>
  <si>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</si>
  <si>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</si>
  <si>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</si>
  <si>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</si>
  <si>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</si>
  <si>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</si>
  <si>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</si>
  <si>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</si>
  <si>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</si>
  <si>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</si>
  <si>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</si>
  <si>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</si>
  <si>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</si>
  <si>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</si>
  <si>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</si>
  <si>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</si>
  <si>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</si>
  <si>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</si>
  <si>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</si>
  <si>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</si>
  <si>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</si>
  <si>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</si>
  <si>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ул.Баскакова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</si>
  <si>
    <t>3.Благоустройство и обеспечение санитарного состояния жилого здания и придомовой территорий - всего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</si>
</sst>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22" sqref="A22"/>
    </sheetView>
  </sheetViews>
  <sheetFormatPr defaultRowHeight="15"/>
  <cols>
    <col min="1" max="1" width="70.28515625" customWidth="1"/>
    <col min="2" max="2" width="11.85546875" customWidth="1"/>
    <col min="3" max="3" width="9.2851562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40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2737.6</v>
      </c>
      <c r="C13" s="14"/>
      <c r="D13" s="14"/>
    </row>
    <row r="14" spans="1:5">
      <c r="A14" s="3" t="s">
        <v>32</v>
      </c>
      <c r="B14" s="8">
        <v>5</v>
      </c>
      <c r="C14" s="14"/>
      <c r="D14" s="14"/>
    </row>
    <row r="15" spans="1:5">
      <c r="A15" s="3" t="s">
        <v>1</v>
      </c>
      <c r="B15" s="8">
        <v>1970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177627.68432639996</v>
      </c>
      <c r="C17" s="18">
        <f>C18+C19+C20</f>
        <v>14802.307027199999</v>
      </c>
      <c r="D17" s="15">
        <f>C17/B13</f>
        <v>5.4070379263588544</v>
      </c>
    </row>
    <row r="18" spans="1:4" ht="30">
      <c r="A18" s="17" t="s">
        <v>8</v>
      </c>
      <c r="B18" s="11">
        <f>0.44*6048*1.5*1.15*2.3*12</f>
        <v>126695.92319999998</v>
      </c>
      <c r="C18" s="11">
        <f>0.44*6048*1.5*1.15*2.3</f>
        <v>10557.993599999998</v>
      </c>
      <c r="D18" s="15">
        <f>C18/B13</f>
        <v>3.856660432495616</v>
      </c>
    </row>
    <row r="19" spans="1:4">
      <c r="A19" s="3" t="s">
        <v>4</v>
      </c>
      <c r="B19" s="11">
        <f>B18*0.202</f>
        <v>25592.576486399998</v>
      </c>
      <c r="C19" s="15">
        <f>C18*0.202</f>
        <v>2132.7147071999998</v>
      </c>
      <c r="D19" s="15">
        <f>C19/B13</f>
        <v>0.77904540736411454</v>
      </c>
    </row>
    <row r="20" spans="1:4">
      <c r="A20" s="3" t="s">
        <v>5</v>
      </c>
      <c r="B20" s="11">
        <f>B18*0.2</f>
        <v>25339.184639999996</v>
      </c>
      <c r="C20" s="15">
        <f>C18*0.2</f>
        <v>2111.5987199999995</v>
      </c>
      <c r="D20" s="15">
        <f>C20/B13</f>
        <v>0.77133208649912322</v>
      </c>
    </row>
    <row r="21" spans="1:4" ht="29.25">
      <c r="A21" s="6" t="s">
        <v>6</v>
      </c>
      <c r="B21" s="16">
        <f>B22+B23+B24</f>
        <v>466500.84921215998</v>
      </c>
      <c r="C21" s="18">
        <f>C22+C23+C24</f>
        <v>38930.52735936</v>
      </c>
      <c r="D21" s="15">
        <f>C21/B13</f>
        <v>14.2206777320865</v>
      </c>
    </row>
    <row r="22" spans="1:4" ht="30">
      <c r="A22" s="17" t="s">
        <v>9</v>
      </c>
      <c r="B22" s="11">
        <f>(1.086*6048*1.5*2.3*1.15*12)+(0.064*6048*1.5*2.5*1.15*12)</f>
        <v>332739.55008000002</v>
      </c>
      <c r="C22" s="11">
        <f>(1.086*6048*1.5*2.3*1.15)+(0.064*6048*1.5*2.5*1.15)</f>
        <v>27728.295839999999</v>
      </c>
      <c r="D22" s="15">
        <f>C22/B13</f>
        <v>10.128687843366452</v>
      </c>
    </row>
    <row r="23" spans="1:4">
      <c r="A23" s="3" t="s">
        <v>4</v>
      </c>
      <c r="B23" s="11">
        <f>B22*0.202</f>
        <v>67213.389116160004</v>
      </c>
      <c r="C23" s="15">
        <f>C22*0.202</f>
        <v>5601.1157596800003</v>
      </c>
      <c r="D23" s="15">
        <f>C23/B13</f>
        <v>2.0459949443600234</v>
      </c>
    </row>
    <row r="24" spans="1:4">
      <c r="A24" s="3" t="s">
        <v>5</v>
      </c>
      <c r="B24" s="11">
        <f>B22*0.2</f>
        <v>66547.910016000009</v>
      </c>
      <c r="C24" s="15">
        <f>C22*0.202</f>
        <v>5601.1157596800003</v>
      </c>
      <c r="D24" s="15">
        <f>C24/B13</f>
        <v>2.0459949443600234</v>
      </c>
    </row>
    <row r="25" spans="1:4" ht="29.25">
      <c r="A25" s="6" t="s">
        <v>41</v>
      </c>
      <c r="B25" s="16">
        <f>B26+B27+B28</f>
        <v>200094.42700799997</v>
      </c>
      <c r="C25" s="18">
        <f>C26+C27+C28</f>
        <v>16674.535583999997</v>
      </c>
      <c r="D25" s="15">
        <f>C25/B13</f>
        <v>6.0909320514319107</v>
      </c>
    </row>
    <row r="26" spans="1:4" ht="30">
      <c r="A26" s="17" t="s">
        <v>10</v>
      </c>
      <c r="B26" s="11">
        <f>1.14*6048*1.15*1.5*12</f>
        <v>142720.70399999997</v>
      </c>
      <c r="C26" s="11">
        <f>1.14*6048*1.15*1.5</f>
        <v>11893.391999999998</v>
      </c>
      <c r="D26" s="15">
        <f>C26/B13</f>
        <v>4.3444593804792513</v>
      </c>
    </row>
    <row r="27" spans="1:4">
      <c r="A27" s="3" t="s">
        <v>4</v>
      </c>
      <c r="B27" s="11">
        <f>B26*0.202</f>
        <v>28829.582207999996</v>
      </c>
      <c r="C27" s="15">
        <f>C26*0.202</f>
        <v>2402.4651839999997</v>
      </c>
      <c r="D27" s="15">
        <f>C27/B13</f>
        <v>0.87758079485680884</v>
      </c>
    </row>
    <row r="28" spans="1:4">
      <c r="A28" s="3" t="s">
        <v>11</v>
      </c>
      <c r="B28" s="11">
        <f>B26*0.2</f>
        <v>28544.140799999994</v>
      </c>
      <c r="C28" s="15">
        <f>C26*0.2</f>
        <v>2378.6783999999998</v>
      </c>
      <c r="D28" s="15">
        <f>C28/B13</f>
        <v>0.86889187609585028</v>
      </c>
    </row>
    <row r="29" spans="1:4">
      <c r="A29" s="7" t="s">
        <v>39</v>
      </c>
      <c r="B29" s="16">
        <f>(B18+B22+B26)*0.96</f>
        <v>578069.93018879998</v>
      </c>
      <c r="C29" s="18">
        <f>(C18+C22+C26)*0.96</f>
        <v>48172.494182399991</v>
      </c>
      <c r="D29" s="18">
        <f>C29/B13</f>
        <v>17.596615350087664</v>
      </c>
    </row>
    <row r="30" spans="1:4">
      <c r="A30" s="19" t="s">
        <v>12</v>
      </c>
      <c r="B30" s="16">
        <f>B17+B21+B25+B29</f>
        <v>1422292.8907353599</v>
      </c>
      <c r="C30" s="20">
        <f>C17+C21+C25+C29</f>
        <v>118579.86415295998</v>
      </c>
      <c r="D30" s="18">
        <f>C30/B13</f>
        <v>43.315263059964927</v>
      </c>
    </row>
    <row r="31" spans="1:4">
      <c r="A31" s="7" t="s">
        <v>29</v>
      </c>
      <c r="B31" s="16">
        <f>B30*0.05</f>
        <v>71114.644536767999</v>
      </c>
      <c r="C31" s="18">
        <f>C30*0.05</f>
        <v>5928.993207648</v>
      </c>
      <c r="D31" s="18">
        <f>C31/B13</f>
        <v>2.1657631529982466</v>
      </c>
    </row>
    <row r="32" spans="1:4">
      <c r="A32" s="7" t="s">
        <v>30</v>
      </c>
      <c r="B32" s="16">
        <f>B30+B31</f>
        <v>1493407.5352721279</v>
      </c>
      <c r="C32" s="18">
        <f>C30+C31</f>
        <v>124508.85736060799</v>
      </c>
      <c r="D32" s="18">
        <f>D30+D31</f>
        <v>45.481026212963172</v>
      </c>
    </row>
    <row r="33" spans="1:6">
      <c r="A33" s="7" t="s">
        <v>38</v>
      </c>
      <c r="B33" s="16">
        <f>B34+B35+B36</f>
        <v>228116.93</v>
      </c>
      <c r="C33" s="18">
        <f>C34+C35+C36</f>
        <v>19009.744166666667</v>
      </c>
      <c r="D33" s="18">
        <f>C33/B13</f>
        <v>6.9439451222481985</v>
      </c>
    </row>
    <row r="34" spans="1:6">
      <c r="A34" s="3" t="s">
        <v>17</v>
      </c>
      <c r="B34" s="12">
        <v>171967.35</v>
      </c>
      <c r="C34" s="15">
        <f>B34/12</f>
        <v>14330.612500000001</v>
      </c>
      <c r="D34" s="15">
        <f>C34/B13</f>
        <v>5.2347357174167159</v>
      </c>
    </row>
    <row r="35" spans="1:6">
      <c r="A35" s="3" t="s">
        <v>22</v>
      </c>
      <c r="B35" s="13">
        <v>17018.18</v>
      </c>
      <c r="C35" s="15">
        <f>B35/12</f>
        <v>1418.1816666666666</v>
      </c>
      <c r="D35" s="15">
        <f>C35/B13</f>
        <v>0.51803830605883494</v>
      </c>
    </row>
    <row r="36" spans="1:6">
      <c r="A36" s="3" t="s">
        <v>23</v>
      </c>
      <c r="B36" s="13">
        <v>39131.4</v>
      </c>
      <c r="C36" s="15">
        <f>B36/12</f>
        <v>3260.9500000000003</v>
      </c>
      <c r="D36" s="15">
        <f>C36/B13</f>
        <v>1.1911710987726478</v>
      </c>
    </row>
    <row r="37" spans="1:6">
      <c r="A37" s="6" t="s">
        <v>28</v>
      </c>
      <c r="B37" s="21">
        <f>B32+B33</f>
        <v>1721524.4652721279</v>
      </c>
      <c r="C37" s="23">
        <f>C32+C33</f>
        <v>143518.60152727464</v>
      </c>
      <c r="D37" s="23">
        <f>D32+D33</f>
        <v>52.424971335211367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расчету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2014-03-13T07:18:47Z</cp:lastPrinted>
  <dcterms:created xsi:type="dcterms:W3CDTF">2013-02-11T11:41:49Z</dcterms:created>
  <dcterms:modified xsi:type="dcterms:W3CDTF">2015-05-12T16:42:14Z</dcterms:modified>
</cp:coreProperties>
</file>