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6" i="1"/>
  <c r="B26"/>
  <c r="B22"/>
  <c r="C22"/>
  <c r="B18"/>
  <c r="C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<sst xmlns="http://schemas.openxmlformats.org/spreadsheetml/2006/main" count="45" uniqueCount="42">
  <si>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</si>
  <si>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</si>
  <si>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</si>
  <si>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</si>
  <si>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</si>
  <si>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</si>
  <si>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</si>
  <si>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</si>
  <si>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</si>
  <si>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</si>
  <si>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</si>
  <si>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</si>
  <si>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</si>
  <si>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</si>
  <si>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</si>
  <si>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</si>
  <si>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</si>
  <si>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</si>
  <si>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</si>
  <si>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</si>
  <si>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</si>
  <si>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</si>
  <si>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</si>
  <si>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</si>
  <si>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</si>
  <si>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</si>
  <si>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</si>
  <si>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</si>
  <si>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Общая полезная площадь,м2 по данным ООО "ГИРЦ"</t>
  </si>
  <si>
    <t>Количество этажей</t>
  </si>
  <si>
    <t>Основанием для калькулирования являются (в том числе):</t>
  </si>
  <si>
    <t>6.Рентабельность</t>
  </si>
  <si>
    <t>7.Всего сумма плановых доходов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</si>
  <si>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</si>
  <si>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</si>
  <si>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</si>
  <si>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</si>
  <si>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4.Общеэксплуатационные расходы</t>
  </si>
  <si>
    <t>"_______"__________2014г.</t>
  </si>
  <si>
    <t>8.Услуги сторонних организаций</t>
  </si>
  <si>
    <r>
      <t xml:space="preserve">Калькуляция себестоимости содержания и текущего ремонта общедомового имущества многоквартирного жилого дома № 19 </t>
    </r>
    <r>
      <rPr>
        <sz val="11"/>
        <rFont val="Times New Roman"/>
        <family val="1"/>
        <charset val="204"/>
      </rPr>
      <t>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ул.Белавинская</t>
    </r>
    <r>
      <rPr>
        <sz val="11"/>
        <color indexed="8"/>
        <rFont val="Times New Roman"/>
        <family val="1"/>
        <charset val="204"/>
      </rPr>
      <t xml:space="preserve"> город Конаково Тверской области</t>
    </r>
  </si>
  <si>
    <t>3.Благоустройство и содержание контейнерной площадки - всего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</si>
</sst>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A7" sqref="A7:D37"/>
    </sheetView>
  </sheetViews>
  <sheetFormatPr defaultRowHeight="15"/>
  <cols>
    <col min="1" max="1" width="72.28515625" customWidth="1"/>
    <col min="2" max="2" width="9.5703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4" t="s">
        <v>34</v>
      </c>
      <c r="C2" s="24"/>
      <c r="D2" s="24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38</v>
      </c>
      <c r="C5" s="24"/>
      <c r="D5" s="24"/>
      <c r="E5" s="24"/>
    </row>
    <row r="7" spans="1:5" ht="15" customHeight="1">
      <c r="A7" s="25" t="s">
        <v>40</v>
      </c>
      <c r="B7" s="25"/>
      <c r="C7" s="25"/>
      <c r="D7" s="25"/>
    </row>
    <row r="8" spans="1:5" ht="15" customHeight="1">
      <c r="A8" s="26"/>
      <c r="B8" s="26"/>
      <c r="C8" s="26"/>
      <c r="D8" s="26"/>
    </row>
    <row r="9" spans="1:5" ht="38.25" customHeight="1">
      <c r="A9" s="27" t="s">
        <v>0</v>
      </c>
      <c r="B9" s="28" t="s">
        <v>18</v>
      </c>
      <c r="C9" s="31" t="s">
        <v>19</v>
      </c>
      <c r="D9" s="34" t="s">
        <v>20</v>
      </c>
    </row>
    <row r="10" spans="1:5" ht="0.75" hidden="1" customHeight="1">
      <c r="A10" s="27"/>
      <c r="B10" s="29"/>
      <c r="C10" s="32"/>
      <c r="D10" s="35"/>
    </row>
    <row r="11" spans="1:5" hidden="1">
      <c r="A11" s="27"/>
      <c r="B11" s="30"/>
      <c r="C11" s="33"/>
      <c r="D11" s="36"/>
    </row>
    <row r="12" spans="1:5">
      <c r="A12" s="1" t="s">
        <v>2</v>
      </c>
      <c r="B12" s="9"/>
      <c r="C12" s="14"/>
      <c r="D12" s="14"/>
    </row>
    <row r="13" spans="1:5">
      <c r="A13" s="3" t="s">
        <v>28</v>
      </c>
      <c r="B13" s="8">
        <v>394.4</v>
      </c>
      <c r="C13" s="14"/>
      <c r="D13" s="14"/>
    </row>
    <row r="14" spans="1:5">
      <c r="A14" s="3" t="s">
        <v>29</v>
      </c>
      <c r="B14" s="8">
        <v>1</v>
      </c>
      <c r="C14" s="14"/>
      <c r="D14" s="14"/>
    </row>
    <row r="15" spans="1:5">
      <c r="A15" s="3" t="s">
        <v>1</v>
      </c>
      <c r="B15" s="8">
        <v>1958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26240.453366400005</v>
      </c>
      <c r="C17" s="18">
        <f>C18+C19+C20</f>
        <v>2186.7044472000002</v>
      </c>
      <c r="D17" s="15">
        <f>C17/B13</f>
        <v>5.5443824726166335</v>
      </c>
    </row>
    <row r="18" spans="1:4" ht="30">
      <c r="A18" s="17" t="s">
        <v>8</v>
      </c>
      <c r="B18" s="11">
        <f>0.065*6048*1.5*1.15*2.3*12</f>
        <v>18716.443200000002</v>
      </c>
      <c r="C18" s="11">
        <f>0.065*6048*1.5*1.15*2.3</f>
        <v>1559.7036000000001</v>
      </c>
      <c r="D18" s="15">
        <f>C18/B13</f>
        <v>3.9546237322515219</v>
      </c>
    </row>
    <row r="19" spans="1:4">
      <c r="A19" s="3" t="s">
        <v>4</v>
      </c>
      <c r="B19" s="11">
        <f>B18*0.202</f>
        <v>3780.7215264000006</v>
      </c>
      <c r="C19" s="15">
        <f>C18*0.202</f>
        <v>315.06012720000001</v>
      </c>
      <c r="D19" s="15">
        <f>C19/B13</f>
        <v>0.79883399391480736</v>
      </c>
    </row>
    <row r="20" spans="1:4">
      <c r="A20" s="3" t="s">
        <v>5</v>
      </c>
      <c r="B20" s="11">
        <f>B18*0.2</f>
        <v>3743.2886400000007</v>
      </c>
      <c r="C20" s="15">
        <f>C18*0.2</f>
        <v>311.94072000000006</v>
      </c>
      <c r="D20" s="15">
        <f>C20/B13</f>
        <v>0.79092474645030442</v>
      </c>
    </row>
    <row r="21" spans="1:4" ht="29.25">
      <c r="A21" s="6" t="s">
        <v>6</v>
      </c>
      <c r="B21" s="16">
        <f>B22+B23+B24</f>
        <v>3440.2199731199998</v>
      </c>
      <c r="C21" s="18">
        <f>C22+C23+C24</f>
        <v>1028.26511424</v>
      </c>
      <c r="D21" s="15">
        <f>C21/B13</f>
        <v>2.6071630685598377</v>
      </c>
    </row>
    <row r="22" spans="1:4" ht="30">
      <c r="A22" s="17" t="s">
        <v>9</v>
      </c>
      <c r="B22" s="11">
        <f>(0.024*6048*1.5*2.3*1.15)+(0.006*6048*1.5*2.5*1.15)*12</f>
        <v>2453.7945599999998</v>
      </c>
      <c r="C22" s="11">
        <f>(0.024*6048*1.5*2.3*1.15)+(0.006*6048*1.5*2.5*1.15)</f>
        <v>732.3825599999999</v>
      </c>
      <c r="D22" s="15">
        <f>C22/B13</f>
        <v>1.8569537525354969</v>
      </c>
    </row>
    <row r="23" spans="1:4">
      <c r="A23" s="3" t="s">
        <v>4</v>
      </c>
      <c r="B23" s="11">
        <f>B22*0.202</f>
        <v>495.66650112000002</v>
      </c>
      <c r="C23" s="15">
        <f>C22*0.202</f>
        <v>147.94127712</v>
      </c>
      <c r="D23" s="15">
        <f>C23/B13</f>
        <v>0.37510465801217041</v>
      </c>
    </row>
    <row r="24" spans="1:4">
      <c r="A24" s="3" t="s">
        <v>5</v>
      </c>
      <c r="B24" s="11">
        <f>B22*0.2</f>
        <v>490.75891200000001</v>
      </c>
      <c r="C24" s="15">
        <f>C22*0.202</f>
        <v>147.94127712</v>
      </c>
      <c r="D24" s="15">
        <f>C24/B13</f>
        <v>0.37510465801217041</v>
      </c>
    </row>
    <row r="25" spans="1:4">
      <c r="A25" s="6" t="s">
        <v>41</v>
      </c>
      <c r="B25" s="16">
        <f>B26+B27+B28</f>
        <v>1755.2142720000002</v>
      </c>
      <c r="C25" s="18">
        <f>C26+C27+C28</f>
        <v>146.26785599999999</v>
      </c>
      <c r="D25" s="15">
        <f>C25/B13</f>
        <v>0.37086170385395539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0.26452332657200811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5.3433711967545636E-2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5.2904665314401626E-2</v>
      </c>
    </row>
    <row r="29" spans="1:4">
      <c r="A29" s="7" t="s">
        <v>37</v>
      </c>
      <c r="B29" s="16">
        <f>(B18+B22+B26)*0.96</f>
        <v>21525.286809600002</v>
      </c>
      <c r="C29" s="18">
        <f>(C18+C22+C26)*0.96</f>
        <v>2300.5575935999996</v>
      </c>
      <c r="D29" s="18">
        <f>C29/B13</f>
        <v>5.8330567789046643</v>
      </c>
    </row>
    <row r="30" spans="1:4">
      <c r="A30" s="19" t="s">
        <v>12</v>
      </c>
      <c r="B30" s="16">
        <f>B17+B21+B25+B29</f>
        <v>52961.174421120013</v>
      </c>
      <c r="C30" s="20">
        <f>C17+C21+C25+C29</f>
        <v>5661.7950110399997</v>
      </c>
      <c r="D30" s="18">
        <f>C30/B13</f>
        <v>14.355464023935092</v>
      </c>
    </row>
    <row r="31" spans="1:4">
      <c r="A31" s="7" t="s">
        <v>31</v>
      </c>
      <c r="B31" s="16">
        <f>B30*0.05</f>
        <v>2648.0587210560006</v>
      </c>
      <c r="C31" s="18">
        <f>C30*0.05</f>
        <v>283.089750552</v>
      </c>
      <c r="D31" s="18">
        <f>C31/B13</f>
        <v>0.71777320119675458</v>
      </c>
    </row>
    <row r="32" spans="1:4">
      <c r="A32" s="7" t="s">
        <v>32</v>
      </c>
      <c r="B32" s="16">
        <f>B30+B31</f>
        <v>55609.233142176017</v>
      </c>
      <c r="C32" s="18">
        <f>C30+C31</f>
        <v>5944.8847615919994</v>
      </c>
      <c r="D32" s="18">
        <f>D30+D31</f>
        <v>15.073237225131846</v>
      </c>
    </row>
    <row r="33" spans="1:6">
      <c r="A33" s="7" t="s">
        <v>39</v>
      </c>
      <c r="B33" s="16">
        <f>B34+B35+B36</f>
        <v>14619.25</v>
      </c>
      <c r="C33" s="18">
        <f>C34+C35+C36</f>
        <v>1218.2708333333333</v>
      </c>
      <c r="D33" s="18">
        <f>C33/B13</f>
        <v>3.088921991210277</v>
      </c>
    </row>
    <row r="34" spans="1:6">
      <c r="A34" s="3" t="s">
        <v>17</v>
      </c>
      <c r="B34" s="12">
        <v>6964.04</v>
      </c>
      <c r="C34" s="15">
        <f>B34/12</f>
        <v>580.3366666666667</v>
      </c>
      <c r="D34" s="15">
        <f>C34/B13</f>
        <v>1.4714418526031103</v>
      </c>
    </row>
    <row r="35" spans="1:6">
      <c r="A35" s="3" t="s">
        <v>21</v>
      </c>
      <c r="B35" s="13">
        <v>2451.77</v>
      </c>
      <c r="C35" s="15">
        <f>B35/12</f>
        <v>204.31416666666667</v>
      </c>
      <c r="D35" s="15">
        <f>C35/B13</f>
        <v>0.51803794793779578</v>
      </c>
    </row>
    <row r="36" spans="1:6">
      <c r="A36" s="3" t="s">
        <v>22</v>
      </c>
      <c r="B36" s="13">
        <v>5203.4399999999996</v>
      </c>
      <c r="C36" s="15">
        <f>B36/12</f>
        <v>433.61999999999995</v>
      </c>
      <c r="D36" s="15">
        <f>C36/B13</f>
        <v>1.0994421906693712</v>
      </c>
    </row>
    <row r="37" spans="1:6">
      <c r="A37" s="6" t="s">
        <v>27</v>
      </c>
      <c r="B37" s="21">
        <f>B32+B33</f>
        <v>70228.483142176017</v>
      </c>
      <c r="C37" s="23">
        <f>C32+C33</f>
        <v>7163.1555949253325</v>
      </c>
      <c r="D37" s="23">
        <f>D32+D33</f>
        <v>18.162159216342122</v>
      </c>
    </row>
    <row r="38" spans="1:6">
      <c r="A38" s="5" t="s">
        <v>30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23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25</v>
      </c>
      <c r="B44" s="22"/>
      <c r="C44" s="22"/>
      <c r="D44" s="22"/>
      <c r="E44" s="22"/>
      <c r="F44" s="22"/>
    </row>
    <row r="45" spans="1:6">
      <c r="A45" s="5" t="s">
        <v>24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24" t="s">
        <v>26</v>
      </c>
      <c r="B48" s="24"/>
      <c r="C48" s="24"/>
      <c r="D48" s="24"/>
    </row>
    <row r="49" spans="1:2">
      <c r="A49" s="4"/>
      <c r="B49" s="4"/>
    </row>
    <row r="50" spans="1:2">
      <c r="A50" s="4"/>
    </row>
  </sheetData>
  <mergeCells count="8">
    <mergeCell ref="B2:D2"/>
    <mergeCell ref="B5:E5"/>
    <mergeCell ref="A48:D48"/>
    <mergeCell ref="A7:D8"/>
    <mergeCell ref="A9:A11"/>
    <mergeCell ref="B9:B11"/>
    <mergeCell ref="C9:C11"/>
    <mergeCell ref="D9:D11"/>
  </mergeCells>
  <phoneticPr fontId="11" type="noConversion"/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2014-03-05T12:28:11Z</cp:lastPrinted>
  <dcterms:created xsi:type="dcterms:W3CDTF">2013-02-11T11:41:49Z</dcterms:created>
  <dcterms:modified xsi:type="dcterms:W3CDTF">2015-05-12T16:45:34Z</dcterms:modified>
</cp:coreProperties>
</file>