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 iterate="1"/>
</workbook>
</file>

<file path=xl/calcChain.xml><?xml version="1.0" encoding="utf-8"?>
<calcChain xmlns="http://schemas.openxmlformats.org/spreadsheetml/2006/main">
  <c r="B16" i="4"/>
  <c r="C16"/>
  <c r="B20"/>
  <c r="C20"/>
  <c r="C32"/>
  <c r="B32"/>
  <c r="B34"/>
  <c r="B35"/>
  <c r="B33"/>
  <c r="D37"/>
  <c r="D35"/>
  <c r="D33"/>
  <c r="C33"/>
  <c r="C25"/>
  <c r="C27" s="1"/>
  <c r="D27" s="1"/>
  <c r="B25"/>
  <c r="B27" s="1"/>
  <c r="C22"/>
  <c r="D22" s="1"/>
  <c r="C23"/>
  <c r="D23" s="1"/>
  <c r="B21"/>
  <c r="C28"/>
  <c r="B18"/>
  <c r="D25" l="1"/>
  <c r="D28"/>
  <c r="B28"/>
  <c r="D32"/>
  <c r="C17"/>
  <c r="D17" s="1"/>
  <c r="D16"/>
  <c r="D20"/>
  <c r="B23"/>
  <c r="B19" s="1"/>
  <c r="B26"/>
  <c r="B24" s="1"/>
  <c r="D34"/>
  <c r="C18"/>
  <c r="D18" s="1"/>
  <c r="C19"/>
  <c r="D19" s="1"/>
  <c r="C21"/>
  <c r="D21" s="1"/>
  <c r="B17"/>
  <c r="B15" s="1"/>
  <c r="C26"/>
  <c r="B29" l="1"/>
  <c r="B30" s="1"/>
  <c r="C24"/>
  <c r="D24" s="1"/>
  <c r="D26"/>
  <c r="C15"/>
  <c r="C29" l="1"/>
  <c r="C30" s="1"/>
  <c r="D15"/>
  <c r="B31"/>
  <c r="B36" s="1"/>
  <c r="D30" l="1"/>
  <c r="D29"/>
  <c r="D31" l="1"/>
  <c r="D36" s="1"/>
  <c r="C31"/>
  <c r="C36" s="1"/>
</calcChain>
</file>

<file path=xl/sharedStrings.xml><?xml version="1.0" encoding="utf-8"?>
<sst xmlns="http://schemas.openxmlformats.org/spreadsheetml/2006/main" count="47" uniqueCount="44">
  <si>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</si>
  <si>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</si>
  <si>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</si>
  <si>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</si>
  <si>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</si>
  <si>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</si>
  <si>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</si>
  <si>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</si>
  <si>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</si>
  <si>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</si>
  <si>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</si>
  <si>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</si>
  <si>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</si>
  <si>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</si>
  <si>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</si>
  <si>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</si>
  <si>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</si>
  <si>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</si>
  <si>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</si>
  <si>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</si>
  <si>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</si>
  <si>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</si>
  <si>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</si>
  <si>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</si>
  <si>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</si>
  <si>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</si>
  <si>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</si>
  <si>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</si>
  <si>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</si>
  <si>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</si>
  <si>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</si>
  <si>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8.Услуги сторонних организаций</t>
  </si>
  <si>
    <t xml:space="preserve">4.Общеэксплуатационные расходы </t>
  </si>
  <si>
    <t>3.Благоустройство и обеспечение санитарного состояния жилого здания и придомовой территорий - всего</t>
  </si>
  <si>
    <t>Сложившийся тариф с жилой площади</t>
  </si>
  <si>
    <t>Общая жилая площадь,м2 по ООО "ГИРЦ"</t>
  </si>
  <si>
    <t xml:space="preserve">Общая полезная площадь,м2 </t>
  </si>
  <si>
    <r>
      <t>Калькуляция себестоимости содержания и текущего ремонта общедомового имущества многоквартирного жилого дома № 17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ул.Энергетиков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</si>
  <si>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Сложившийся тариф с полезной площади площади</t>
  </si>
  <si>
    <t>месяц</t>
  </si>
  <si>
    <t>с 1м2 в мес</t>
  </si>
  <si>
    <t>законодательство о сборах во внебюджетные фонды -20,2% от ФОТ</t>
  </si>
  <si>
    <t>Промывка системы отопления</t>
  </si>
  <si>
    <t>2016-2017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</si>
</sst>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C36"/>
    </sheetView>
  </sheetViews>
  <sheetFormatPr defaultRowHeight="15"/>
  <cols>
    <col min="1" max="1" width="61.85546875" customWidth="1"/>
    <col min="2" max="2" width="12.5703125" customWidth="1"/>
    <col min="3" max="3" width="10.85546875" customWidth="1"/>
    <col min="4" max="4" width="13.140625" customWidth="1"/>
  </cols>
  <sheetData>
    <row r="1" spans="1:4">
      <c r="B1" s="3" t="s">
        <v>26</v>
      </c>
      <c r="C1" s="3"/>
      <c r="D1" s="3"/>
    </row>
    <row r="2" spans="1:4">
      <c r="B2" s="28" t="s">
        <v>27</v>
      </c>
      <c r="C2" s="28"/>
      <c r="D2" s="28"/>
    </row>
    <row r="3" spans="1:4">
      <c r="B3" s="3" t="s">
        <v>28</v>
      </c>
      <c r="C3" s="3"/>
      <c r="D3" s="3"/>
    </row>
    <row r="4" spans="1:4">
      <c r="B4" s="3" t="s">
        <v>29</v>
      </c>
      <c r="C4" s="3"/>
      <c r="D4" s="3"/>
    </row>
    <row r="5" spans="1:4">
      <c r="B5" s="23" t="s">
        <v>30</v>
      </c>
      <c r="C5" s="23"/>
      <c r="D5" s="23"/>
    </row>
    <row r="7" spans="1:4">
      <c r="A7" s="29" t="s">
        <v>37</v>
      </c>
      <c r="B7" s="29"/>
      <c r="C7" s="29"/>
      <c r="D7" s="29"/>
    </row>
    <row r="8" spans="1:4">
      <c r="A8" s="30"/>
      <c r="B8" s="30"/>
      <c r="C8" s="30"/>
      <c r="D8" s="30"/>
    </row>
    <row r="9" spans="1:4">
      <c r="A9" s="25" t="s">
        <v>1</v>
      </c>
      <c r="B9" s="8" t="s">
        <v>43</v>
      </c>
      <c r="C9" s="26" t="s">
        <v>39</v>
      </c>
      <c r="D9" s="27" t="s">
        <v>40</v>
      </c>
    </row>
    <row r="10" spans="1:4">
      <c r="A10" s="2" t="s">
        <v>35</v>
      </c>
      <c r="B10" s="7">
        <v>3004</v>
      </c>
      <c r="C10" s="13"/>
      <c r="D10" s="13"/>
    </row>
    <row r="11" spans="1:4">
      <c r="A11" s="2" t="s">
        <v>36</v>
      </c>
      <c r="B11" s="7">
        <v>3687.6</v>
      </c>
      <c r="C11" s="13"/>
      <c r="D11" s="13"/>
    </row>
    <row r="12" spans="1:4">
      <c r="A12" s="2" t="s">
        <v>25</v>
      </c>
      <c r="B12" s="7">
        <v>5</v>
      </c>
      <c r="C12" s="13"/>
      <c r="D12" s="13"/>
    </row>
    <row r="13" spans="1:4">
      <c r="A13" s="2" t="s">
        <v>0</v>
      </c>
      <c r="B13" s="7">
        <v>1966</v>
      </c>
      <c r="C13" s="13"/>
      <c r="D13" s="13"/>
    </row>
    <row r="14" spans="1:4">
      <c r="A14" s="1" t="s">
        <v>2</v>
      </c>
      <c r="B14" s="9"/>
      <c r="C14" s="13"/>
      <c r="D14" s="13"/>
    </row>
    <row r="15" spans="1:4" ht="31.5" customHeight="1">
      <c r="A15" s="5" t="s">
        <v>6</v>
      </c>
      <c r="B15" s="15">
        <f>B16+B17+B18</f>
        <v>183809.869488</v>
      </c>
      <c r="C15" s="17">
        <f>C16+C17+C18</f>
        <v>15317.489124</v>
      </c>
      <c r="D15" s="14">
        <f>C15/B10</f>
        <v>5.0990310000000001</v>
      </c>
    </row>
    <row r="16" spans="1:4" ht="32.25" customHeight="1">
      <c r="A16" s="16" t="s">
        <v>7</v>
      </c>
      <c r="B16" s="10">
        <f>0.425*6048*1.5*1.15*2.3*12</f>
        <v>122376.74400000001</v>
      </c>
      <c r="C16" s="10">
        <f>0.425*6048*1.5*1.15*2.3</f>
        <v>10198.062</v>
      </c>
      <c r="D16" s="14">
        <f>C16/B10</f>
        <v>3.3948275632490015</v>
      </c>
    </row>
    <row r="17" spans="1:4">
      <c r="A17" s="2" t="s">
        <v>3</v>
      </c>
      <c r="B17" s="10">
        <f>B16*0.202</f>
        <v>24720.102288000002</v>
      </c>
      <c r="C17" s="14">
        <f>C16*0.202</f>
        <v>2060.0085240000003</v>
      </c>
      <c r="D17" s="14">
        <f>C17/B10</f>
        <v>0.68575516777629841</v>
      </c>
    </row>
    <row r="18" spans="1:4">
      <c r="A18" s="2" t="s">
        <v>4</v>
      </c>
      <c r="B18" s="10">
        <f>B16*0.3</f>
        <v>36713.023200000003</v>
      </c>
      <c r="C18" s="14">
        <f>C16*0.3</f>
        <v>3059.4186</v>
      </c>
      <c r="D18" s="14">
        <f>C18/B10</f>
        <v>1.0184482689747003</v>
      </c>
    </row>
    <row r="19" spans="1:4" ht="30" customHeight="1">
      <c r="A19" s="5" t="s">
        <v>5</v>
      </c>
      <c r="B19" s="15">
        <f>B20+B21+B23+B22</f>
        <v>231901.44520120003</v>
      </c>
      <c r="C19" s="17">
        <f>C20+C21+C23+C22</f>
        <v>21675.241630933335</v>
      </c>
      <c r="D19" s="14">
        <f>C19/B10</f>
        <v>7.215459930403906</v>
      </c>
    </row>
    <row r="20" spans="1:4" ht="28.5" customHeight="1">
      <c r="A20" s="16" t="s">
        <v>8</v>
      </c>
      <c r="B20" s="24">
        <f>(0.52*6048*1.5*2.3*1.15*12)+(0.06*1.5*2.5*1.15*12)</f>
        <v>149734.65060000002</v>
      </c>
      <c r="C20" s="24">
        <f>(0.52*6048*1.5*2.3*1.15)+(0.06*6048*1.5*2.5*1.15)</f>
        <v>14042.5488</v>
      </c>
      <c r="D20" s="14">
        <f>C20/B10</f>
        <v>4.6746167776298266</v>
      </c>
    </row>
    <row r="21" spans="1:4">
      <c r="A21" s="2" t="s">
        <v>3</v>
      </c>
      <c r="B21" s="10">
        <f>B20*0.202</f>
        <v>30246.399421200007</v>
      </c>
      <c r="C21" s="14">
        <f>C20*0.202</f>
        <v>2836.5948576000001</v>
      </c>
      <c r="D21" s="14">
        <f>C21/B10</f>
        <v>0.94427258908122502</v>
      </c>
    </row>
    <row r="22" spans="1:4">
      <c r="A22" s="2" t="s">
        <v>42</v>
      </c>
      <c r="B22" s="10">
        <v>7000</v>
      </c>
      <c r="C22" s="14">
        <f>B22/12</f>
        <v>583.33333333333337</v>
      </c>
      <c r="D22" s="14">
        <f>C22/B10</f>
        <v>0.1941855304039059</v>
      </c>
    </row>
    <row r="23" spans="1:4">
      <c r="A23" s="2" t="s">
        <v>4</v>
      </c>
      <c r="B23" s="10">
        <f>B20*0.3</f>
        <v>44920.395180000007</v>
      </c>
      <c r="C23" s="14">
        <f>C20*0.3</f>
        <v>4212.7646400000003</v>
      </c>
      <c r="D23" s="14">
        <f>C23/B10</f>
        <v>1.4023850332889483</v>
      </c>
    </row>
    <row r="24" spans="1:4" ht="30.75" customHeight="1">
      <c r="A24" s="5" t="s">
        <v>33</v>
      </c>
      <c r="B24" s="15">
        <f>B25+B26+B27</f>
        <v>298984.85164799995</v>
      </c>
      <c r="C24" s="17">
        <f>C25+C26+C27</f>
        <v>24915.404303999996</v>
      </c>
      <c r="D24" s="14">
        <f>C24/B10</f>
        <v>8.2940759999999987</v>
      </c>
    </row>
    <row r="25" spans="1:4" ht="30" customHeight="1">
      <c r="A25" s="16" t="s">
        <v>9</v>
      </c>
      <c r="B25" s="10">
        <f>1.59*6048*1.15*1.5*12</f>
        <v>199057.82399999996</v>
      </c>
      <c r="C25" s="10">
        <f>1.59*6048*1.15*1.5</f>
        <v>16588.151999999998</v>
      </c>
      <c r="D25" s="14">
        <f>C25/B10</f>
        <v>5.5220213049267635</v>
      </c>
    </row>
    <row r="26" spans="1:4">
      <c r="A26" s="2" t="s">
        <v>3</v>
      </c>
      <c r="B26" s="10">
        <f>B25*0.202</f>
        <v>40209.680447999992</v>
      </c>
      <c r="C26" s="14">
        <f>C25*0.202</f>
        <v>3350.8067040000001</v>
      </c>
      <c r="D26" s="14">
        <f>C26/B10</f>
        <v>1.1154483035952065</v>
      </c>
    </row>
    <row r="27" spans="1:4">
      <c r="A27" s="2" t="s">
        <v>10</v>
      </c>
      <c r="B27" s="10">
        <f>B25*0.3</f>
        <v>59717.347199999989</v>
      </c>
      <c r="C27" s="14">
        <f>C25*0.3</f>
        <v>4976.4455999999991</v>
      </c>
      <c r="D27" s="14">
        <f>C27/B10</f>
        <v>1.6566063914780289</v>
      </c>
    </row>
    <row r="28" spans="1:4">
      <c r="A28" s="6" t="s">
        <v>32</v>
      </c>
      <c r="B28" s="15">
        <f>(B16+B20+B25)*1.1</f>
        <v>518286.14046000002</v>
      </c>
      <c r="C28" s="17">
        <f>(C16+C20+C25)*1.1</f>
        <v>44911.639080000001</v>
      </c>
      <c r="D28" s="17">
        <f>C28/B10</f>
        <v>14.950612210386153</v>
      </c>
    </row>
    <row r="29" spans="1:4">
      <c r="A29" s="18" t="s">
        <v>11</v>
      </c>
      <c r="B29" s="15">
        <f>B15+B19+B24+B28</f>
        <v>1232982.3067971999</v>
      </c>
      <c r="C29" s="19">
        <f>C15+C19+C24+C28</f>
        <v>106819.77413893334</v>
      </c>
      <c r="D29" s="17">
        <f>C29/B10</f>
        <v>35.559179140790057</v>
      </c>
    </row>
    <row r="30" spans="1:4">
      <c r="A30" s="6" t="s">
        <v>22</v>
      </c>
      <c r="B30" s="15">
        <f>B29*0.1</f>
        <v>123298.23067972</v>
      </c>
      <c r="C30" s="17">
        <f>C29*0.1</f>
        <v>10681.977413893335</v>
      </c>
      <c r="D30" s="17">
        <f>C30/B10</f>
        <v>3.5559179140790063</v>
      </c>
    </row>
    <row r="31" spans="1:4">
      <c r="A31" s="6" t="s">
        <v>23</v>
      </c>
      <c r="B31" s="15">
        <f>B29+B30</f>
        <v>1356280.5374769198</v>
      </c>
      <c r="C31" s="17">
        <f>C29+C30</f>
        <v>117501.75155282667</v>
      </c>
      <c r="D31" s="17">
        <f>D29+D30</f>
        <v>39.115097054869061</v>
      </c>
    </row>
    <row r="32" spans="1:4">
      <c r="A32" s="6" t="s">
        <v>31</v>
      </c>
      <c r="B32" s="15">
        <f>B33+B34+B35</f>
        <v>198004.44</v>
      </c>
      <c r="C32" s="17">
        <f>C33+C34+C35</f>
        <v>16500.370000000003</v>
      </c>
      <c r="D32" s="17">
        <f>C32/B10</f>
        <v>5.4927996005326243</v>
      </c>
    </row>
    <row r="33" spans="1:6">
      <c r="A33" s="2" t="s">
        <v>16</v>
      </c>
      <c r="B33" s="11">
        <f>114000*1.1</f>
        <v>125400.00000000001</v>
      </c>
      <c r="C33" s="14">
        <f>B33/12</f>
        <v>10450.000000000002</v>
      </c>
      <c r="D33" s="14">
        <f>C33/B10</f>
        <v>3.4786950732356865</v>
      </c>
    </row>
    <row r="34" spans="1:6">
      <c r="A34" s="2" t="s">
        <v>17</v>
      </c>
      <c r="B34" s="12">
        <f>C34*12</f>
        <v>21000</v>
      </c>
      <c r="C34" s="14">
        <v>1750</v>
      </c>
      <c r="D34" s="14">
        <f>C34/B10</f>
        <v>0.58255659121171766</v>
      </c>
    </row>
    <row r="35" spans="1:6">
      <c r="A35" s="2" t="s">
        <v>18</v>
      </c>
      <c r="B35" s="12">
        <f>C35*12</f>
        <v>51604.44</v>
      </c>
      <c r="C35" s="14">
        <v>4300.37</v>
      </c>
      <c r="D35" s="14">
        <f>C35/B10</f>
        <v>1.4315479360852197</v>
      </c>
    </row>
    <row r="36" spans="1:6" ht="19.5" customHeight="1">
      <c r="A36" s="5" t="s">
        <v>34</v>
      </c>
      <c r="B36" s="20">
        <f>B31+B32</f>
        <v>1554284.9774769198</v>
      </c>
      <c r="C36" s="22">
        <f>C31+C32</f>
        <v>134002.12155282666</v>
      </c>
      <c r="D36" s="22">
        <f>D31+D32</f>
        <v>44.607896655401689</v>
      </c>
      <c r="F36">
        <v>44.61</v>
      </c>
    </row>
    <row r="37" spans="1:6" ht="20.25" customHeight="1">
      <c r="A37" s="5" t="s">
        <v>38</v>
      </c>
      <c r="B37" s="11"/>
      <c r="C37" s="14">
        <v>120742.17</v>
      </c>
      <c r="D37" s="14">
        <f>C37/B11</f>
        <v>32.742751383013342</v>
      </c>
    </row>
    <row r="38" spans="1:6">
      <c r="A38" s="4" t="s">
        <v>24</v>
      </c>
      <c r="B38" s="4"/>
    </row>
    <row r="39" spans="1:6">
      <c r="A39" s="4" t="s">
        <v>12</v>
      </c>
      <c r="B39" s="4"/>
    </row>
    <row r="40" spans="1:6">
      <c r="A40" s="4" t="s">
        <v>13</v>
      </c>
      <c r="B40" s="4"/>
    </row>
    <row r="41" spans="1:6">
      <c r="A41" s="4" t="s">
        <v>41</v>
      </c>
      <c r="B41" s="4"/>
    </row>
    <row r="42" spans="1:6">
      <c r="A42" s="4" t="s">
        <v>14</v>
      </c>
      <c r="B42" s="4"/>
    </row>
    <row r="43" spans="1:6">
      <c r="A43" s="4" t="s">
        <v>15</v>
      </c>
      <c r="B43" s="4"/>
    </row>
    <row r="44" spans="1:6">
      <c r="A44" s="21" t="s">
        <v>20</v>
      </c>
      <c r="B44" s="21"/>
      <c r="C44" s="21"/>
      <c r="D44" s="21"/>
    </row>
    <row r="45" spans="1:6">
      <c r="A45" s="4" t="s">
        <v>19</v>
      </c>
      <c r="B45" s="3"/>
    </row>
    <row r="46" spans="1:6">
      <c r="A46" s="4"/>
      <c r="B46" s="3"/>
    </row>
    <row r="47" spans="1:6">
      <c r="A47" s="4"/>
      <c r="B47" s="3"/>
    </row>
    <row r="48" spans="1:6">
      <c r="A48" s="28" t="s">
        <v>21</v>
      </c>
      <c r="B48" s="28"/>
      <c r="C48" s="28"/>
      <c r="D48" s="28"/>
    </row>
  </sheetData>
  <mergeCells count="3">
    <mergeCell ref="B2:D2"/>
    <mergeCell ref="A7:D8"/>
    <mergeCell ref="A48:D48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2017-03-22T10:44:24Z</cp:lastPrinted>
  <dcterms:created xsi:type="dcterms:W3CDTF">2013-02-11T11:41:49Z</dcterms:created>
  <dcterms:modified xsi:type="dcterms:W3CDTF">2017-04-04T12:06:53Z</dcterms:modified>
</cp:coreProperties>
</file>