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C36" i="4"/>
  <c r="B18"/>
  <c r="C18"/>
  <c r="C30" s="1"/>
  <c r="B36"/>
  <c r="B37"/>
  <c r="B35"/>
  <c r="D37"/>
  <c r="D36"/>
  <c r="B34"/>
  <c r="D27"/>
  <c r="C27"/>
  <c r="C29" s="1"/>
  <c r="D29" s="1"/>
  <c r="B27"/>
  <c r="C24"/>
  <c r="D24" s="1"/>
  <c r="D22"/>
  <c r="C22"/>
  <c r="C23" s="1"/>
  <c r="B22"/>
  <c r="B23" s="1"/>
  <c r="D18"/>
  <c r="C20"/>
  <c r="D20" s="1"/>
  <c r="B20"/>
  <c r="B30" l="1"/>
  <c r="B25"/>
  <c r="B21" s="1"/>
  <c r="D23"/>
  <c r="B29"/>
  <c r="B19"/>
  <c r="B17" s="1"/>
  <c r="C25"/>
  <c r="D25" s="1"/>
  <c r="C28"/>
  <c r="D30"/>
  <c r="C35"/>
  <c r="B28"/>
  <c r="B26" s="1"/>
  <c r="C19"/>
  <c r="C17" l="1"/>
  <c r="D19"/>
  <c r="D35"/>
  <c r="C34"/>
  <c r="D34" s="1"/>
  <c r="D28"/>
  <c r="C26"/>
  <c r="D26" s="1"/>
  <c r="C21"/>
  <c r="D21" s="1"/>
  <c r="B31"/>
  <c r="B32" s="1"/>
  <c r="C31" l="1"/>
  <c r="C32" s="1"/>
  <c r="D17"/>
  <c r="B33"/>
  <c r="B38" s="1"/>
  <c r="D31" l="1"/>
  <c r="C33"/>
  <c r="C38" s="1"/>
  <c r="D32"/>
  <c r="D33" l="1"/>
  <c r="D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<sst xmlns="http://schemas.openxmlformats.org/spreadsheetml/2006/main" count="46" uniqueCount="43">
  <si>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</si>
  <si>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</si>
  <si>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</si>
  <si>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</si>
  <si>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</si>
  <si>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</si>
  <si>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</si>
  <si>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</si>
  <si>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</si>
  <si>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</si>
  <si>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</si>
  <si>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</si>
  <si>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</si>
  <si>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</si>
  <si>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</si>
  <si>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</si>
  <si>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</si>
  <si>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</si>
  <si>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</si>
  <si>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</si>
  <si>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</si>
  <si>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</si>
  <si>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</si>
  <si>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</si>
  <si>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</si>
  <si>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</si>
  <si>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</si>
  <si>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</si>
  <si>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</si>
  <si>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</si>
  <si>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</si>
  <si>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</si>
  <si>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</si>
  <si>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</si>
  <si>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</si>
  <si>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</si>
  <si>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</si>
  <si>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</si>
  <si>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</si>
  <si>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13 </t>
    </r>
    <r>
      <rPr>
        <sz val="11"/>
        <rFont val="Times New Roman"/>
        <family val="1"/>
        <charset val="204"/>
      </rPr>
      <t xml:space="preserve">по ул.Гоголя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</si>
  <si>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Промывка системы отопления</t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</si>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</sst>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B37" sqref="B37"/>
    </sheetView>
  </sheetViews>
  <sheetFormatPr defaultRowHeight="15"/>
  <cols>
    <col min="1" max="1" width="57.28515625" customWidth="1"/>
    <col min="2" max="2" width="13.28515625" customWidth="1"/>
    <col min="3" max="3" width="12.85546875" customWidth="1"/>
    <col min="4" max="4" width="15" customWidth="1"/>
  </cols>
  <sheetData>
    <row r="1" spans="1:4">
      <c r="B1" s="3" t="s">
        <v>31</v>
      </c>
      <c r="C1" s="3"/>
      <c r="D1" s="3"/>
    </row>
    <row r="2" spans="1:4">
      <c r="B2" s="25" t="s">
        <v>32</v>
      </c>
      <c r="C2" s="25"/>
      <c r="D2" s="25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2" t="s">
        <v>35</v>
      </c>
      <c r="C5" s="22"/>
      <c r="D5" s="22"/>
    </row>
    <row r="7" spans="1:4">
      <c r="A7" s="26" t="s">
        <v>39</v>
      </c>
      <c r="B7" s="26"/>
      <c r="C7" s="26"/>
      <c r="D7" s="26"/>
    </row>
    <row r="8" spans="1:4">
      <c r="A8" s="27"/>
      <c r="B8" s="27"/>
      <c r="C8" s="27"/>
      <c r="D8" s="27"/>
    </row>
    <row r="9" spans="1:4">
      <c r="A9" s="28" t="s">
        <v>0</v>
      </c>
      <c r="B9" s="29" t="s">
        <v>42</v>
      </c>
      <c r="C9" s="32" t="s">
        <v>19</v>
      </c>
      <c r="D9" s="32" t="s">
        <v>20</v>
      </c>
    </row>
    <row r="10" spans="1:4">
      <c r="A10" s="28"/>
      <c r="B10" s="30"/>
      <c r="C10" s="33"/>
      <c r="D10" s="33"/>
    </row>
    <row r="11" spans="1:4">
      <c r="A11" s="28"/>
      <c r="B11" s="31"/>
      <c r="C11" s="34"/>
      <c r="D11" s="34"/>
    </row>
    <row r="12" spans="1:4">
      <c r="A12" s="24" t="s">
        <v>2</v>
      </c>
      <c r="B12" s="8"/>
      <c r="C12" s="12"/>
      <c r="D12" s="12"/>
    </row>
    <row r="13" spans="1:4">
      <c r="A13" s="2" t="s">
        <v>18</v>
      </c>
      <c r="B13" s="7">
        <v>682</v>
      </c>
      <c r="C13" s="12"/>
      <c r="D13" s="12"/>
    </row>
    <row r="14" spans="1:4">
      <c r="A14" s="2" t="s">
        <v>30</v>
      </c>
      <c r="B14" s="7">
        <v>2</v>
      </c>
      <c r="C14" s="12"/>
      <c r="D14" s="12"/>
    </row>
    <row r="15" spans="1:4">
      <c r="A15" s="2" t="s">
        <v>1</v>
      </c>
      <c r="B15" s="7">
        <v>1961</v>
      </c>
      <c r="C15" s="12"/>
      <c r="D15" s="12"/>
    </row>
    <row r="16" spans="1:4">
      <c r="A16" s="1" t="s">
        <v>3</v>
      </c>
      <c r="B16" s="9"/>
      <c r="C16" s="12"/>
      <c r="D16" s="12"/>
    </row>
    <row r="17" spans="1:4" ht="36" customHeight="1">
      <c r="A17" s="5" t="s">
        <v>7</v>
      </c>
      <c r="B17" s="14">
        <f>B18+B19+B20</f>
        <v>39789.430571519995</v>
      </c>
      <c r="C17" s="16">
        <f>C18+C19+C20</f>
        <v>3315.7858809599993</v>
      </c>
      <c r="D17" s="13">
        <f>C17/B13</f>
        <v>4.8618561304398815</v>
      </c>
    </row>
    <row r="18" spans="1:4" ht="31.5" customHeight="1">
      <c r="A18" s="15" t="s">
        <v>8</v>
      </c>
      <c r="B18" s="23">
        <f>0.092*6048*1.5*1.15*2.3*12</f>
        <v>26490.965759999995</v>
      </c>
      <c r="C18" s="23">
        <f>0.092*6048*1.5*1.15*2.3</f>
        <v>2207.5804799999996</v>
      </c>
      <c r="D18" s="13">
        <f>C18/B13</f>
        <v>3.2369215249266858</v>
      </c>
    </row>
    <row r="19" spans="1:4">
      <c r="A19" s="2" t="s">
        <v>4</v>
      </c>
      <c r="B19" s="10">
        <f>B18*0.202</f>
        <v>5351.1750835199991</v>
      </c>
      <c r="C19" s="13">
        <f>C18*0.202</f>
        <v>445.93125695999993</v>
      </c>
      <c r="D19" s="13">
        <f>C19/B13</f>
        <v>0.65385814803519049</v>
      </c>
    </row>
    <row r="20" spans="1:4">
      <c r="A20" s="2" t="s">
        <v>5</v>
      </c>
      <c r="B20" s="10">
        <f>B18*0.3</f>
        <v>7947.2897279999979</v>
      </c>
      <c r="C20" s="13">
        <f>C18*0.3</f>
        <v>662.27414399999986</v>
      </c>
      <c r="D20" s="13">
        <f>C20/B13</f>
        <v>0.97107645747800564</v>
      </c>
    </row>
    <row r="21" spans="1:4" ht="29.25" customHeight="1">
      <c r="A21" s="5" t="s">
        <v>6</v>
      </c>
      <c r="B21" s="14">
        <f>B22+B23+B25+B24</f>
        <v>43830.422556799997</v>
      </c>
      <c r="C21" s="16">
        <f>C22+C23+C25+C24</f>
        <v>3652.5352130666661</v>
      </c>
      <c r="D21" s="13">
        <f>C21/B13</f>
        <v>5.3556234795698918</v>
      </c>
    </row>
    <row r="22" spans="1:4" ht="33.75" customHeight="1">
      <c r="A22" s="15" t="s">
        <v>9</v>
      </c>
      <c r="B22" s="23">
        <f>(0.08*6048*1.5*2.3*1.15*12)+(0.009*6048*1.5*2.5*1.15*12)</f>
        <v>25852.478399999996</v>
      </c>
      <c r="C22" s="23">
        <f>(0.08*6048*1.5*2.3*1.15)+(0.009*6048*1.5*2.5*1.15)</f>
        <v>2154.3731999999995</v>
      </c>
      <c r="D22" s="13">
        <f>C22/B13</f>
        <v>3.1589049853372426</v>
      </c>
    </row>
    <row r="23" spans="1:4">
      <c r="A23" s="2" t="s">
        <v>4</v>
      </c>
      <c r="B23" s="10">
        <f>B22*0.202</f>
        <v>5222.2006367999993</v>
      </c>
      <c r="C23" s="13">
        <f>C22*0.202</f>
        <v>435.18338639999996</v>
      </c>
      <c r="D23" s="13">
        <f>C23/B13</f>
        <v>0.63809880703812316</v>
      </c>
    </row>
    <row r="24" spans="1:4">
      <c r="A24" s="2" t="s">
        <v>40</v>
      </c>
      <c r="B24" s="10">
        <v>5000</v>
      </c>
      <c r="C24" s="13">
        <f>B24/12</f>
        <v>416.66666666666669</v>
      </c>
      <c r="D24" s="13">
        <f>C24/B13</f>
        <v>0.6109481915933529</v>
      </c>
    </row>
    <row r="25" spans="1:4">
      <c r="A25" s="2" t="s">
        <v>5</v>
      </c>
      <c r="B25" s="10">
        <f>B22*0.3</f>
        <v>7755.7435199999982</v>
      </c>
      <c r="C25" s="13">
        <f>C22*0.3</f>
        <v>646.31195999999989</v>
      </c>
      <c r="D25" s="13">
        <f>C25/B13</f>
        <v>0.94767149560117281</v>
      </c>
    </row>
    <row r="26" spans="1:4" ht="34.5" customHeight="1">
      <c r="A26" s="5" t="s">
        <v>36</v>
      </c>
      <c r="B26" s="14">
        <f>B27+B28+B29</f>
        <v>2281.7785536000001</v>
      </c>
      <c r="C26" s="16">
        <f>C27+C28+C29</f>
        <v>190.14821279999998</v>
      </c>
      <c r="D26" s="13">
        <f>C26/B13</f>
        <v>0.27880969618768325</v>
      </c>
    </row>
    <row r="27" spans="1:4" ht="28.5" customHeight="1">
      <c r="A27" s="15" t="s">
        <v>10</v>
      </c>
      <c r="B27" s="10">
        <f>0.013*6048*1.15*1.5*12</f>
        <v>1627.5167999999999</v>
      </c>
      <c r="C27" s="10">
        <f>0.013*6048*1.15*1.5</f>
        <v>135.62639999999999</v>
      </c>
      <c r="D27" s="13">
        <f>C27/B13</f>
        <v>0.1988656891495601</v>
      </c>
    </row>
    <row r="28" spans="1:4">
      <c r="A28" s="2" t="s">
        <v>4</v>
      </c>
      <c r="B28" s="10">
        <f>B27*0.202</f>
        <v>328.75839359999998</v>
      </c>
      <c r="C28" s="13">
        <f>C27*0.202</f>
        <v>27.396532799999999</v>
      </c>
      <c r="D28" s="13">
        <f>C28/B13</f>
        <v>4.0170869208211141E-2</v>
      </c>
    </row>
    <row r="29" spans="1:4">
      <c r="A29" s="2" t="s">
        <v>11</v>
      </c>
      <c r="B29" s="10">
        <f>B27*0.2</f>
        <v>325.50335999999999</v>
      </c>
      <c r="C29" s="13">
        <f>C27*0.2</f>
        <v>27.12528</v>
      </c>
      <c r="D29" s="13">
        <f>C29/B13</f>
        <v>3.9773137829912021E-2</v>
      </c>
    </row>
    <row r="30" spans="1:4">
      <c r="A30" s="6" t="s">
        <v>38</v>
      </c>
      <c r="B30" s="14">
        <f>(B18+B22+B27)*1.1</f>
        <v>59368.057055999991</v>
      </c>
      <c r="C30" s="16">
        <f>(C18+C22+C27)*1.1</f>
        <v>4947.3380879999995</v>
      </c>
      <c r="D30" s="16">
        <f>C30/B13</f>
        <v>7.2541614193548378</v>
      </c>
    </row>
    <row r="31" spans="1:4">
      <c r="A31" s="17" t="s">
        <v>12</v>
      </c>
      <c r="B31" s="14">
        <f>B17+B21+B26+B30</f>
        <v>145269.68873791996</v>
      </c>
      <c r="C31" s="18">
        <f>C17+C21+C26+C30</f>
        <v>12105.807394826665</v>
      </c>
      <c r="D31" s="16">
        <f>C31/B13</f>
        <v>17.750450725552295</v>
      </c>
    </row>
    <row r="32" spans="1:4">
      <c r="A32" s="6" t="s">
        <v>27</v>
      </c>
      <c r="B32" s="14">
        <f>B31*0.1</f>
        <v>14526.968873791997</v>
      </c>
      <c r="C32" s="16">
        <f>C31*0.1</f>
        <v>1210.5807394826666</v>
      </c>
      <c r="D32" s="16">
        <f>C32/B13</f>
        <v>1.7750450725552296</v>
      </c>
    </row>
    <row r="33" spans="1:6">
      <c r="A33" s="6" t="s">
        <v>28</v>
      </c>
      <c r="B33" s="14">
        <f>B31+B32</f>
        <v>159796.65761171197</v>
      </c>
      <c r="C33" s="16">
        <f>C31+C32</f>
        <v>13316.388134309331</v>
      </c>
      <c r="D33" s="16">
        <f>D31+D32</f>
        <v>19.525495798107524</v>
      </c>
    </row>
    <row r="34" spans="1:6">
      <c r="A34" s="6" t="s">
        <v>37</v>
      </c>
      <c r="B34" s="14">
        <f>B35+B36+B37</f>
        <v>40186.680000000008</v>
      </c>
      <c r="C34" s="16">
        <f>C35+C36+C37</f>
        <v>3348.89</v>
      </c>
      <c r="D34" s="16">
        <f>C34/B13</f>
        <v>4.9103958944281523</v>
      </c>
    </row>
    <row r="35" spans="1:6">
      <c r="A35" s="2" t="s">
        <v>17</v>
      </c>
      <c r="B35" s="11">
        <f>21000*1.1</f>
        <v>23100.000000000004</v>
      </c>
      <c r="C35" s="13">
        <f>B35/12</f>
        <v>1925.0000000000002</v>
      </c>
      <c r="D35" s="13">
        <f>C35/B13</f>
        <v>2.8225806451612905</v>
      </c>
    </row>
    <row r="36" spans="1:6">
      <c r="A36" s="2" t="s">
        <v>21</v>
      </c>
      <c r="B36" s="11">
        <f>C36*12</f>
        <v>6360</v>
      </c>
      <c r="C36" s="13">
        <f>530</f>
        <v>530</v>
      </c>
      <c r="D36" s="13">
        <f>C36/B13</f>
        <v>0.77712609970674484</v>
      </c>
    </row>
    <row r="37" spans="1:6">
      <c r="A37" s="2" t="s">
        <v>22</v>
      </c>
      <c r="B37" s="11">
        <f>C37*12</f>
        <v>10726.68</v>
      </c>
      <c r="C37" s="13">
        <v>893.89</v>
      </c>
      <c r="D37" s="13">
        <f>C37/B13</f>
        <v>1.3106891495601172</v>
      </c>
    </row>
    <row r="38" spans="1:6" ht="18" customHeight="1">
      <c r="A38" s="5" t="s">
        <v>26</v>
      </c>
      <c r="B38" s="19">
        <f>B33+B34</f>
        <v>199983.33761171199</v>
      </c>
      <c r="C38" s="21">
        <f>C33+C34</f>
        <v>16665.27813430933</v>
      </c>
      <c r="D38" s="21">
        <f>D33+D34</f>
        <v>24.435891692535677</v>
      </c>
      <c r="F38">
        <v>24.44</v>
      </c>
    </row>
    <row r="39" spans="1:6">
      <c r="A39" s="4" t="s">
        <v>29</v>
      </c>
      <c r="B39" s="4"/>
    </row>
    <row r="40" spans="1:6">
      <c r="A40" s="4" t="s">
        <v>13</v>
      </c>
      <c r="B40" s="4"/>
    </row>
    <row r="41" spans="1:6">
      <c r="A41" s="4" t="s">
        <v>14</v>
      </c>
      <c r="B41" s="4"/>
    </row>
    <row r="42" spans="1:6">
      <c r="A42" s="4" t="s">
        <v>41</v>
      </c>
      <c r="B42" s="4"/>
    </row>
    <row r="43" spans="1:6">
      <c r="A43" s="4" t="s">
        <v>15</v>
      </c>
      <c r="B43" s="4"/>
    </row>
    <row r="44" spans="1:6">
      <c r="A44" s="4" t="s">
        <v>16</v>
      </c>
      <c r="B44" s="4"/>
    </row>
    <row r="45" spans="1:6">
      <c r="A45" s="20" t="s">
        <v>24</v>
      </c>
      <c r="B45" s="20"/>
      <c r="C45" s="20"/>
      <c r="D45" s="20"/>
    </row>
    <row r="46" spans="1:6">
      <c r="A46" s="4" t="s">
        <v>23</v>
      </c>
      <c r="B46" s="3"/>
    </row>
    <row r="47" spans="1:6">
      <c r="A47" s="4"/>
      <c r="B47" s="3"/>
    </row>
    <row r="48" spans="1:6">
      <c r="A48" s="25" t="s">
        <v>25</v>
      </c>
      <c r="B48" s="25"/>
      <c r="C48" s="25"/>
      <c r="D48" s="25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2017-03-22T10:23:53Z</cp:lastPrinted>
  <dcterms:created xsi:type="dcterms:W3CDTF">2013-02-11T11:41:49Z</dcterms:created>
  <dcterms:modified xsi:type="dcterms:W3CDTF">2017-04-04T11:51:51Z</dcterms:modified>
</cp:coreProperties>
</file>