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5" i="4"/>
  <c r="B32"/>
  <c r="C32"/>
  <c r="B18"/>
  <c r="C18"/>
  <c r="C30"/>
  <c r="B30"/>
  <c r="B36"/>
  <c r="B37"/>
  <c r="D37"/>
  <c r="D36"/>
  <c r="C35"/>
  <c r="B29"/>
  <c r="D27"/>
  <c r="C27"/>
  <c r="C29" s="1"/>
  <c r="D29" s="1"/>
  <c r="B27"/>
  <c r="B28" s="1"/>
  <c r="B25"/>
  <c r="D24"/>
  <c r="C24"/>
  <c r="D22"/>
  <c r="C22"/>
  <c r="C23" s="1"/>
  <c r="B22"/>
  <c r="B23" s="1"/>
  <c r="B21" s="1"/>
  <c r="D18"/>
  <c r="C20"/>
  <c r="D20" s="1"/>
  <c r="B20"/>
  <c r="C21" l="1"/>
  <c r="D21" s="1"/>
  <c r="D23"/>
  <c r="D35"/>
  <c r="C34"/>
  <c r="D34" s="1"/>
  <c r="B34"/>
  <c r="B19"/>
  <c r="B17" s="1"/>
  <c r="B31" s="1"/>
  <c r="C25"/>
  <c r="D25" s="1"/>
  <c r="C28"/>
  <c r="D30"/>
  <c r="B26"/>
  <c r="C19"/>
  <c r="B33" l="1"/>
  <c r="B38" s="1"/>
  <c r="C17"/>
  <c r="D19"/>
  <c r="D28"/>
  <c r="C26"/>
  <c r="D26" s="1"/>
  <c r="C31" l="1"/>
  <c r="D17"/>
  <c r="D31" l="1"/>
  <c r="C33"/>
  <c r="C38" s="1"/>
  <c r="D32"/>
  <c r="D33" l="1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<sst xmlns="http://schemas.openxmlformats.org/spreadsheetml/2006/main" count="46" uniqueCount="43">
  <si>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</si>
  <si>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</si>
  <si>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</si>
  <si>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</si>
  <si>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</si>
  <si>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</si>
  <si>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</si>
  <si>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</si>
  <si>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</si>
  <si>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</si>
  <si>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</si>
  <si>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</si>
  <si>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</si>
  <si>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</si>
  <si>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</si>
  <si>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</si>
  <si>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</si>
  <si>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</si>
  <si>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</si>
  <si>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</si>
  <si>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</si>
  <si>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</si>
  <si>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</si>
  <si>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</si>
  <si>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</si>
  <si>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</si>
  <si>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</si>
  <si>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</si>
  <si>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</si>
  <si>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</si>
  <si>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</si>
  <si>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</si>
  <si>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</si>
  <si>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</si>
  <si>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</si>
  <si>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</si>
  <si>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</si>
  <si>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</si>
  <si>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</si>
  <si>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15 </t>
    </r>
    <r>
      <rPr>
        <sz val="11"/>
        <rFont val="Times New Roman"/>
        <family val="1"/>
        <charset val="204"/>
      </rPr>
      <t xml:space="preserve">по ул.Гоголя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</si>
  <si>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</si>
  <si>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Промывка системы отопления</t>
  </si>
  <si>
    <t>2016-2017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</si>
</sst>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G27" sqref="G27"/>
    </sheetView>
  </sheetViews>
  <sheetFormatPr defaultRowHeight="15"/>
  <cols>
    <col min="1" max="1" width="57.7109375" customWidth="1"/>
    <col min="2" max="2" width="14.5703125" customWidth="1"/>
    <col min="3" max="3" width="15.42578125" customWidth="1"/>
    <col min="4" max="4" width="13.28515625" customWidth="1"/>
  </cols>
  <sheetData>
    <row r="1" spans="1:4">
      <c r="B1" s="3" t="s">
        <v>31</v>
      </c>
      <c r="C1" s="3"/>
      <c r="D1" s="3"/>
    </row>
    <row r="2" spans="1:4">
      <c r="B2" s="25" t="s">
        <v>32</v>
      </c>
      <c r="C2" s="25"/>
      <c r="D2" s="25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6" t="s">
        <v>39</v>
      </c>
      <c r="B7" s="26"/>
      <c r="C7" s="26"/>
      <c r="D7" s="26"/>
    </row>
    <row r="8" spans="1:4">
      <c r="A8" s="27"/>
      <c r="B8" s="27"/>
      <c r="C8" s="27"/>
      <c r="D8" s="27"/>
    </row>
    <row r="9" spans="1:4">
      <c r="A9" s="28" t="s">
        <v>0</v>
      </c>
      <c r="B9" s="29" t="s">
        <v>42</v>
      </c>
      <c r="C9" s="32" t="s">
        <v>19</v>
      </c>
      <c r="D9" s="35" t="s">
        <v>20</v>
      </c>
    </row>
    <row r="10" spans="1:4">
      <c r="A10" s="28"/>
      <c r="B10" s="30"/>
      <c r="C10" s="33"/>
      <c r="D10" s="36"/>
    </row>
    <row r="11" spans="1:4">
      <c r="A11" s="28"/>
      <c r="B11" s="31"/>
      <c r="C11" s="34"/>
      <c r="D11" s="37"/>
    </row>
    <row r="12" spans="1:4">
      <c r="A12" s="24" t="s">
        <v>2</v>
      </c>
      <c r="B12" s="8"/>
      <c r="C12" s="13"/>
      <c r="D12" s="13"/>
    </row>
    <row r="13" spans="1:4">
      <c r="A13" s="2" t="s">
        <v>18</v>
      </c>
      <c r="B13" s="7">
        <v>473.3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1962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29.25" customHeight="1">
      <c r="A17" s="5" t="s">
        <v>7</v>
      </c>
      <c r="B17" s="15">
        <f>B18+B19+B20</f>
        <v>30274.566739199992</v>
      </c>
      <c r="C17" s="17">
        <f>C18+C19+C20</f>
        <v>2522.8805615999995</v>
      </c>
      <c r="D17" s="14">
        <f>C17/B13</f>
        <v>5.3304047361081759</v>
      </c>
    </row>
    <row r="18" spans="1:4" ht="32.25" customHeight="1">
      <c r="A18" s="16" t="s">
        <v>8</v>
      </c>
      <c r="B18" s="10">
        <f>0.07*6048*1.5*1.15*2.3*12</f>
        <v>20156.169599999994</v>
      </c>
      <c r="C18" s="10">
        <f>0.07*6048*1.5*1.15*2.3</f>
        <v>1679.6807999999996</v>
      </c>
      <c r="D18" s="14">
        <f>C18/B13</f>
        <v>3.5488713289668277</v>
      </c>
    </row>
    <row r="19" spans="1:4">
      <c r="A19" s="2" t="s">
        <v>4</v>
      </c>
      <c r="B19" s="10">
        <f>B18*0.202</f>
        <v>4071.546259199999</v>
      </c>
      <c r="C19" s="14">
        <f>C18*0.202</f>
        <v>339.29552159999997</v>
      </c>
      <c r="D19" s="14">
        <f>C19/B13</f>
        <v>0.71687200845129928</v>
      </c>
    </row>
    <row r="20" spans="1:4">
      <c r="A20" s="2" t="s">
        <v>5</v>
      </c>
      <c r="B20" s="10">
        <f>B18*0.3</f>
        <v>6046.8508799999981</v>
      </c>
      <c r="C20" s="14">
        <f>C18*0.3</f>
        <v>503.90423999999985</v>
      </c>
      <c r="D20" s="14">
        <f>C20/B13</f>
        <v>1.0646613986900482</v>
      </c>
    </row>
    <row r="21" spans="1:4" ht="30.75" customHeight="1">
      <c r="A21" s="5" t="s">
        <v>6</v>
      </c>
      <c r="B21" s="15">
        <f>B22+B23+B25+B24</f>
        <v>26963.163944959997</v>
      </c>
      <c r="C21" s="17">
        <f>C22+C23+C25+C24</f>
        <v>2246.9303287466664</v>
      </c>
      <c r="D21" s="14">
        <f>C21/B13</f>
        <v>4.7473702276498342</v>
      </c>
    </row>
    <row r="22" spans="1:4" ht="33" customHeight="1">
      <c r="A22" s="16" t="s">
        <v>9</v>
      </c>
      <c r="B22" s="10">
        <f>(0.041*6048*1.5*2.3*1.15*12)+(0.009*6048*1.5*2.5*1.15*12)</f>
        <v>14622.612479999996</v>
      </c>
      <c r="C22" s="10">
        <f>(0.041*6048*1.5*2.3*1.15)+(0.009*6048*1.5*2.5*1.15)</f>
        <v>1218.5510399999998</v>
      </c>
      <c r="D22" s="14">
        <f>C22/B13</f>
        <v>2.5745849144305932</v>
      </c>
    </row>
    <row r="23" spans="1:4">
      <c r="A23" s="2" t="s">
        <v>4</v>
      </c>
      <c r="B23" s="10">
        <f>B22*0.202</f>
        <v>2953.7677209599992</v>
      </c>
      <c r="C23" s="14">
        <f>C22*0.202</f>
        <v>246.14731007999998</v>
      </c>
      <c r="D23" s="14">
        <f>C23/B13</f>
        <v>0.52006615271497991</v>
      </c>
    </row>
    <row r="24" spans="1:4">
      <c r="A24" s="2" t="s">
        <v>41</v>
      </c>
      <c r="B24" s="10">
        <v>5000</v>
      </c>
      <c r="C24" s="14">
        <f>B24/12</f>
        <v>416.66666666666669</v>
      </c>
      <c r="D24" s="14">
        <f>C24/B13</f>
        <v>0.88034368617508274</v>
      </c>
    </row>
    <row r="25" spans="1:4">
      <c r="A25" s="2" t="s">
        <v>5</v>
      </c>
      <c r="B25" s="10">
        <f>B22*0.3</f>
        <v>4386.7837439999985</v>
      </c>
      <c r="C25" s="14">
        <f>C22*0.3</f>
        <v>365.56531199999995</v>
      </c>
      <c r="D25" s="14">
        <f>C25/B13</f>
        <v>0.77237547432917797</v>
      </c>
    </row>
    <row r="26" spans="1:4" ht="28.5" customHeight="1">
      <c r="A26" s="5" t="s">
        <v>36</v>
      </c>
      <c r="B26" s="15">
        <f>B27+B28+B29</f>
        <v>1880.407872</v>
      </c>
      <c r="C26" s="17">
        <f>C27+C28+C29</f>
        <v>156.49199999999999</v>
      </c>
      <c r="D26" s="14">
        <f>C26/B13</f>
        <v>0.33064018592858652</v>
      </c>
    </row>
    <row r="27" spans="1:4" ht="30.75" customHeight="1">
      <c r="A27" s="16" t="s">
        <v>10</v>
      </c>
      <c r="B27" s="10">
        <f>0.01*6048*1.15*1.5*12</f>
        <v>1251.9359999999999</v>
      </c>
      <c r="C27" s="10">
        <f>0.01*6048*1.15*1.5</f>
        <v>104.32799999999999</v>
      </c>
      <c r="D27" s="14">
        <f>C27/B13</f>
        <v>0.22042679061905765</v>
      </c>
    </row>
    <row r="28" spans="1:4">
      <c r="A28" s="2" t="s">
        <v>4</v>
      </c>
      <c r="B28" s="10">
        <f>B27*0.202</f>
        <v>252.89107200000001</v>
      </c>
      <c r="C28" s="14">
        <f>C27*0.3</f>
        <v>31.298399999999994</v>
      </c>
      <c r="D28" s="14">
        <f>C28/B13</f>
        <v>6.6128037185717289E-2</v>
      </c>
    </row>
    <row r="29" spans="1:4">
      <c r="A29" s="2" t="s">
        <v>11</v>
      </c>
      <c r="B29" s="10">
        <f>B27*0.3</f>
        <v>375.58079999999995</v>
      </c>
      <c r="C29" s="14">
        <f>C27*0.2</f>
        <v>20.865600000000001</v>
      </c>
      <c r="D29" s="14">
        <f>C29/B13</f>
        <v>4.4085358123811536E-2</v>
      </c>
    </row>
    <row r="30" spans="1:4">
      <c r="A30" s="6" t="s">
        <v>38</v>
      </c>
      <c r="B30" s="15">
        <f>(B18+B22+B27)*1.1</f>
        <v>39633.789887999992</v>
      </c>
      <c r="C30" s="17">
        <f>(C18+C22+C27)*1.1</f>
        <v>3302.8158239999998</v>
      </c>
      <c r="D30" s="17">
        <f>C30/B13</f>
        <v>6.9782713374181276</v>
      </c>
    </row>
    <row r="31" spans="1:4">
      <c r="A31" s="18" t="s">
        <v>12</v>
      </c>
      <c r="B31" s="15">
        <f>B17+B21+B26+B30</f>
        <v>98751.928444159988</v>
      </c>
      <c r="C31" s="19">
        <f>C17+C21+C26+C30</f>
        <v>8229.118714346665</v>
      </c>
      <c r="D31" s="17">
        <f>C31/B13</f>
        <v>17.386686487104722</v>
      </c>
    </row>
    <row r="32" spans="1:4">
      <c r="A32" s="6" t="s">
        <v>27</v>
      </c>
      <c r="B32" s="15">
        <f>B31*0.13</f>
        <v>12837.750697740799</v>
      </c>
      <c r="C32" s="17">
        <f>C31*0.13</f>
        <v>1069.7854328650665</v>
      </c>
      <c r="D32" s="17">
        <f>C32/B13</f>
        <v>2.2602692433236138</v>
      </c>
    </row>
    <row r="33" spans="1:6">
      <c r="A33" s="6" t="s">
        <v>28</v>
      </c>
      <c r="B33" s="15">
        <f>B31+B32</f>
        <v>111589.67914190079</v>
      </c>
      <c r="C33" s="17">
        <f>C31+C32</f>
        <v>9298.9041472117315</v>
      </c>
      <c r="D33" s="17">
        <f>D31+D32</f>
        <v>19.646955730428335</v>
      </c>
    </row>
    <row r="34" spans="1:6">
      <c r="A34" s="6" t="s">
        <v>37</v>
      </c>
      <c r="B34" s="15">
        <f>B35+B36+B37</f>
        <v>27237.08</v>
      </c>
      <c r="C34" s="17">
        <f>C35+C36+C37</f>
        <v>2269.7566666666667</v>
      </c>
      <c r="D34" s="17">
        <f>C34/B13</f>
        <v>4.7955982815691245</v>
      </c>
    </row>
    <row r="35" spans="1:6">
      <c r="A35" s="2" t="s">
        <v>17</v>
      </c>
      <c r="B35" s="11">
        <f>13000*1.1</f>
        <v>14300.000000000002</v>
      </c>
      <c r="C35" s="14">
        <f>B35/12</f>
        <v>1191.6666666666667</v>
      </c>
      <c r="D35" s="14">
        <f>C35/B13</f>
        <v>2.517782942460737</v>
      </c>
    </row>
    <row r="36" spans="1:6">
      <c r="A36" s="2" t="s">
        <v>21</v>
      </c>
      <c r="B36" s="12">
        <f>C36*12</f>
        <v>6120</v>
      </c>
      <c r="C36" s="14">
        <v>510</v>
      </c>
      <c r="D36" s="14">
        <f>C36/B13</f>
        <v>1.0775406718783012</v>
      </c>
    </row>
    <row r="37" spans="1:6">
      <c r="A37" s="2" t="s">
        <v>22</v>
      </c>
      <c r="B37" s="12">
        <f>C37*12</f>
        <v>6817.08</v>
      </c>
      <c r="C37" s="14">
        <v>568.09</v>
      </c>
      <c r="D37" s="14">
        <f>C37/B13</f>
        <v>1.2002746672300866</v>
      </c>
    </row>
    <row r="38" spans="1:6" ht="19.5" customHeight="1">
      <c r="A38" s="5" t="s">
        <v>26</v>
      </c>
      <c r="B38" s="20">
        <f>B33+B34</f>
        <v>138826.75914190081</v>
      </c>
      <c r="C38" s="22">
        <f>C33+C34</f>
        <v>11568.660813878398</v>
      </c>
      <c r="D38" s="22">
        <f>D33+D34</f>
        <v>24.442554011997458</v>
      </c>
      <c r="F38">
        <v>24.44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40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1" t="s">
        <v>24</v>
      </c>
      <c r="B45" s="21"/>
      <c r="C45" s="21"/>
      <c r="D45" s="21"/>
    </row>
    <row r="46" spans="1:6">
      <c r="A46" s="4" t="s">
        <v>23</v>
      </c>
      <c r="B46" s="3"/>
    </row>
    <row r="47" spans="1:6">
      <c r="A47" s="4"/>
      <c r="B47" s="3"/>
    </row>
    <row r="48" spans="1:6">
      <c r="A48" s="25" t="s">
        <v>25</v>
      </c>
      <c r="B48" s="25"/>
      <c r="C48" s="25"/>
      <c r="D48" s="25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2017-04-04T07:45:18Z</cp:lastPrinted>
  <dcterms:created xsi:type="dcterms:W3CDTF">2013-02-11T11:41:49Z</dcterms:created>
  <dcterms:modified xsi:type="dcterms:W3CDTF">2017-04-04T11:52:39Z</dcterms:modified>
</cp:coreProperties>
</file>