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26" i="1"/>
  <c r="B26"/>
  <c r="C22"/>
  <c r="B22"/>
  <c r="C18"/>
  <c r="B18"/>
  <c r="C34"/>
  <c r="C35"/>
  <c r="B24"/>
  <c r="C36"/>
  <c r="D36"/>
  <c r="D35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<sst xmlns="http://schemas.openxmlformats.org/spreadsheetml/2006/main" count="45" uniqueCount="42">
  <si>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</si>
  <si>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</si>
  <si>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</si>
  <si>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</si>
  <si>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</si>
  <si>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</si>
  <si>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</si>
  <si>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</si>
  <si>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</si>
  <si>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</si>
  <si>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</si>
  <si>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</si>
  <si>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</si>
  <si>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</si>
  <si>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</si>
  <si>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</si>
  <si>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</si>
  <si>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</si>
  <si>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</si>
  <si>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</si>
  <si>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</si>
  <si>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</si>
  <si>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</si>
  <si>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</si>
  <si>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</si>
  <si>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</si>
  <si>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</si>
  <si>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</si>
  <si>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</si>
  <si>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</si>
  <si>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</si>
  <si>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</si>
  <si>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</si>
  <si>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</si>
  <si>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</si>
  <si>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</si>
  <si>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</si>
  <si>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</si>
  <si>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8.Услуги сторонних организаций</t>
  </si>
  <si>
    <t xml:space="preserve">4.Общеэксплуатационные расходы </t>
  </si>
  <si>
    <t>3.Благоустройство и обеспечение санитарного состояния жилого здания и придомовой территорий - всего</t>
  </si>
  <si>
    <r>
      <t>Калькуляция себестоимости содержания и текущего ремонта общедомового имущества многоквартирного жилого дома № 3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ул.Гагарина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</si>
</sst>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0.28515625" customWidth="1"/>
    <col min="2" max="2" width="11.85546875" customWidth="1"/>
    <col min="3" max="3" width="9.2851562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1712.1</v>
      </c>
      <c r="C13" s="14"/>
      <c r="D13" s="14"/>
    </row>
    <row r="14" spans="1:5">
      <c r="A14" s="3" t="s">
        <v>32</v>
      </c>
      <c r="B14" s="8">
        <v>4</v>
      </c>
      <c r="C14" s="14"/>
      <c r="D14" s="14"/>
    </row>
    <row r="15" spans="1:5">
      <c r="A15" s="3" t="s">
        <v>1</v>
      </c>
      <c r="B15" s="8">
        <v>1962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117072.79194239997</v>
      </c>
      <c r="C17" s="18">
        <f>C18+C19+C20</f>
        <v>9756.0659951999987</v>
      </c>
      <c r="D17" s="15">
        <f>C17/B13</f>
        <v>5.6983038345891011</v>
      </c>
    </row>
    <row r="18" spans="1:4" ht="30">
      <c r="A18" s="17" t="s">
        <v>8</v>
      </c>
      <c r="B18" s="11">
        <f>0.29*6048*1.5*1.15*2.3*12</f>
        <v>83504.131199999974</v>
      </c>
      <c r="C18" s="11">
        <f>0.29*6048*1.5*1.15*2.3</f>
        <v>6958.6775999999982</v>
      </c>
      <c r="D18" s="15">
        <f>C18/B13</f>
        <v>4.0644107236726814</v>
      </c>
    </row>
    <row r="19" spans="1:4">
      <c r="A19" s="3" t="s">
        <v>4</v>
      </c>
      <c r="B19" s="11">
        <f>B18*0.202</f>
        <v>16867.834502399997</v>
      </c>
      <c r="C19" s="15">
        <f>C18*0.202</f>
        <v>1405.6528751999997</v>
      </c>
      <c r="D19" s="15">
        <f>C19/B13</f>
        <v>0.82101096618188174</v>
      </c>
    </row>
    <row r="20" spans="1:4">
      <c r="A20" s="3" t="s">
        <v>5</v>
      </c>
      <c r="B20" s="11">
        <f>B18*0.2</f>
        <v>16700.826239999995</v>
      </c>
      <c r="C20" s="15">
        <f>C18*0.2</f>
        <v>1391.7355199999997</v>
      </c>
      <c r="D20" s="15">
        <f>C20/B13</f>
        <v>0.81288214473453646</v>
      </c>
    </row>
    <row r="21" spans="1:4" ht="29.25">
      <c r="A21" s="6" t="s">
        <v>6</v>
      </c>
      <c r="B21" s="16">
        <f>B22+B23+B24</f>
        <v>198233.89987967996</v>
      </c>
      <c r="C21" s="18">
        <f>C22+C23+C24</f>
        <v>16543.05726528</v>
      </c>
      <c r="D21" s="15">
        <f>C21/B13</f>
        <v>9.6624363444191346</v>
      </c>
    </row>
    <row r="22" spans="1:4" ht="30">
      <c r="A22" s="17" t="s">
        <v>9</v>
      </c>
      <c r="B22" s="11">
        <f>(0.453*6048*1.5*2.3*1.15*12)+(0.035*6048*1.5*2.5*1.15*12)</f>
        <v>141393.65183999998</v>
      </c>
      <c r="C22" s="11">
        <f>(0.453*6048*1.5*2.3*1.15)+(0.035*6048*1.5*2.5*1.15)</f>
        <v>11782.804319999999</v>
      </c>
      <c r="D22" s="15">
        <f>C22/B13</f>
        <v>6.8820771683896966</v>
      </c>
    </row>
    <row r="23" spans="1:4">
      <c r="A23" s="3" t="s">
        <v>4</v>
      </c>
      <c r="B23" s="11">
        <f>B22*0.202</f>
        <v>28561.517671679998</v>
      </c>
      <c r="C23" s="15">
        <f>C22*0.202</f>
        <v>2380.12647264</v>
      </c>
      <c r="D23" s="15">
        <f>C23/B13</f>
        <v>1.3901795880147187</v>
      </c>
    </row>
    <row r="24" spans="1:4">
      <c r="A24" s="3" t="s">
        <v>5</v>
      </c>
      <c r="B24" s="11">
        <f>B22*0.2</f>
        <v>28278.730367999997</v>
      </c>
      <c r="C24" s="15">
        <f>C22*0.202</f>
        <v>2380.12647264</v>
      </c>
      <c r="D24" s="15">
        <f>C24/B13</f>
        <v>1.3901795880147187</v>
      </c>
    </row>
    <row r="25" spans="1:4" ht="29.25">
      <c r="A25" s="6" t="s">
        <v>40</v>
      </c>
      <c r="B25" s="16">
        <f>B26+B27+B28</f>
        <v>119354.570496</v>
      </c>
      <c r="C25" s="18">
        <f>C26+C27+C28</f>
        <v>9946.2142080000012</v>
      </c>
      <c r="D25" s="15">
        <f>C25/B13</f>
        <v>5.8093652286665511</v>
      </c>
    </row>
    <row r="26" spans="1:4" ht="30">
      <c r="A26" s="17" t="s">
        <v>10</v>
      </c>
      <c r="B26" s="11">
        <f>0.68*6048*1.15*1.5*12</f>
        <v>85131.648000000001</v>
      </c>
      <c r="C26" s="11">
        <f>0.68*6048*1.15*1.5</f>
        <v>7094.3040000000001</v>
      </c>
      <c r="D26" s="15">
        <f>C26/B13</f>
        <v>4.143627124583845</v>
      </c>
    </row>
    <row r="27" spans="1:4">
      <c r="A27" s="3" t="s">
        <v>4</v>
      </c>
      <c r="B27" s="11">
        <f>B26*0.202</f>
        <v>17196.592896000002</v>
      </c>
      <c r="C27" s="15">
        <f>C26*0.202</f>
        <v>1433.0494080000001</v>
      </c>
      <c r="D27" s="15">
        <f>C27/B13</f>
        <v>0.83701267916593669</v>
      </c>
    </row>
    <row r="28" spans="1:4">
      <c r="A28" s="3" t="s">
        <v>11</v>
      </c>
      <c r="B28" s="11">
        <f>B26*0.2</f>
        <v>17026.329600000001</v>
      </c>
      <c r="C28" s="15">
        <f>C26*0.2</f>
        <v>1418.8608000000002</v>
      </c>
      <c r="D28" s="15">
        <f>C28/B13</f>
        <v>0.82872542491676904</v>
      </c>
    </row>
    <row r="29" spans="1:4">
      <c r="A29" s="7" t="s">
        <v>39</v>
      </c>
      <c r="B29" s="16">
        <f>(B18+B22+B26)*0.96</f>
        <v>297628.25379839994</v>
      </c>
      <c r="C29" s="18">
        <f>(C18+C22+C26)*0.96</f>
        <v>24802.354483199997</v>
      </c>
      <c r="D29" s="18">
        <f>C29/B13</f>
        <v>14.486510415980375</v>
      </c>
    </row>
    <row r="30" spans="1:4">
      <c r="A30" s="19" t="s">
        <v>12</v>
      </c>
      <c r="B30" s="16">
        <f>B17+B21+B25+B29</f>
        <v>732289.51611647988</v>
      </c>
      <c r="C30" s="20">
        <f>C17+C21+C25+C29</f>
        <v>61047.691951679997</v>
      </c>
      <c r="D30" s="18">
        <f>C30/B13</f>
        <v>35.656615823655159</v>
      </c>
    </row>
    <row r="31" spans="1:4">
      <c r="A31" s="7" t="s">
        <v>29</v>
      </c>
      <c r="B31" s="16">
        <f>B30*0.05</f>
        <v>36614.475805823997</v>
      </c>
      <c r="C31" s="18">
        <f>C30*0.05</f>
        <v>3052.3845975839999</v>
      </c>
      <c r="D31" s="18">
        <f>C31/B13</f>
        <v>1.7828307911827581</v>
      </c>
    </row>
    <row r="32" spans="1:4">
      <c r="A32" s="7" t="s">
        <v>30</v>
      </c>
      <c r="B32" s="16">
        <f>B30+B31</f>
        <v>768903.99192230392</v>
      </c>
      <c r="C32" s="18">
        <f>C30+C31</f>
        <v>64100.076549263998</v>
      </c>
      <c r="D32" s="18">
        <f>D30+D31</f>
        <v>37.439446614837919</v>
      </c>
    </row>
    <row r="33" spans="1:6">
      <c r="A33" s="7" t="s">
        <v>38</v>
      </c>
      <c r="B33" s="16">
        <f>B34+B35+B36</f>
        <v>124882.78</v>
      </c>
      <c r="C33" s="18">
        <f>C34+C35+C36</f>
        <v>10406.898333333333</v>
      </c>
      <c r="D33" s="18">
        <f>C33/B13</f>
        <v>6.0784407063450345</v>
      </c>
    </row>
    <row r="34" spans="1:6">
      <c r="A34" s="3" t="s">
        <v>17</v>
      </c>
      <c r="B34" s="12">
        <v>88842.78</v>
      </c>
      <c r="C34" s="15">
        <f>B34/12</f>
        <v>7403.5649999999996</v>
      </c>
      <c r="D34" s="15">
        <f>C34/B13</f>
        <v>4.3242596810933938</v>
      </c>
    </row>
    <row r="35" spans="1:6">
      <c r="A35" s="3" t="s">
        <v>22</v>
      </c>
      <c r="B35" s="13">
        <v>10643.2</v>
      </c>
      <c r="C35" s="15">
        <f>B35/12</f>
        <v>886.93333333333339</v>
      </c>
      <c r="D35" s="15">
        <f>C35/B13</f>
        <v>0.5180382765804179</v>
      </c>
    </row>
    <row r="36" spans="1:6">
      <c r="A36" s="3" t="s">
        <v>23</v>
      </c>
      <c r="B36" s="13">
        <v>25396.799999999999</v>
      </c>
      <c r="C36" s="15">
        <f>B36/12</f>
        <v>2116.4</v>
      </c>
      <c r="D36" s="15">
        <f>C36/B13</f>
        <v>1.2361427486712226</v>
      </c>
    </row>
    <row r="37" spans="1:6">
      <c r="A37" s="6" t="s">
        <v>28</v>
      </c>
      <c r="B37" s="21">
        <f>B32+B33</f>
        <v>893786.77192230395</v>
      </c>
      <c r="C37" s="23">
        <f>C32+C33</f>
        <v>74506.974882597337</v>
      </c>
      <c r="D37" s="23">
        <f>D32+D33</f>
        <v>43.517887321182954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расчету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2014-03-12T05:50:23Z</cp:lastPrinted>
  <dcterms:created xsi:type="dcterms:W3CDTF">2013-02-11T11:41:49Z</dcterms:created>
  <dcterms:modified xsi:type="dcterms:W3CDTF">2015-05-12T17:17:54Z</dcterms:modified>
</cp:coreProperties>
</file>