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8130"/>
  </bookViews>
  <sheets>
    <sheet name="2016-2017" sheetId="4" r:id="rId1"/>
  </sheets>
  <calcPr calcId="125725"/>
</workbook>
</file>

<file path=xl/calcChain.xml><?xml version="1.0" encoding="utf-8"?>
<calcChain xmlns="http://schemas.openxmlformats.org/spreadsheetml/2006/main">
  <c r="B30" i="4"/>
  <c r="C30"/>
  <c r="B35"/>
  <c r="B36"/>
  <c r="C37"/>
  <c r="D37" s="1"/>
  <c r="D36"/>
  <c r="C35"/>
  <c r="B34"/>
  <c r="D27"/>
  <c r="C27"/>
  <c r="C29" s="1"/>
  <c r="D29" s="1"/>
  <c r="B27"/>
  <c r="B29" s="1"/>
  <c r="B25"/>
  <c r="D24"/>
  <c r="C24"/>
  <c r="C22"/>
  <c r="D22" s="1"/>
  <c r="B22"/>
  <c r="B23" s="1"/>
  <c r="B21" s="1"/>
  <c r="C18"/>
  <c r="D18" s="1"/>
  <c r="B18"/>
  <c r="D35" l="1"/>
  <c r="C34"/>
  <c r="D34" s="1"/>
  <c r="C20"/>
  <c r="D20" s="1"/>
  <c r="C23"/>
  <c r="D23" s="1"/>
  <c r="B19"/>
  <c r="B20"/>
  <c r="C25"/>
  <c r="D25" s="1"/>
  <c r="C28"/>
  <c r="D30"/>
  <c r="C17"/>
  <c r="C19"/>
  <c r="D19" s="1"/>
  <c r="B28"/>
  <c r="B26" s="1"/>
  <c r="D17" l="1"/>
  <c r="C31"/>
  <c r="C32" s="1"/>
  <c r="D28"/>
  <c r="C26"/>
  <c r="D26" s="1"/>
  <c r="B17"/>
  <c r="B31" s="1"/>
  <c r="B32" s="1"/>
  <c r="C21"/>
  <c r="D21" s="1"/>
  <c r="B33" l="1"/>
  <c r="B38" s="1"/>
  <c r="D31"/>
  <c r="C33"/>
  <c r="C38" s="1"/>
  <c r="D32"/>
  <c r="D33" l="1"/>
  <c r="D38" s="1"/>
</calcChain>
</file>

<file path=xl/sharedStrings.xml><?xml version="1.0" encoding="utf-8"?>
<sst xmlns="http://schemas.openxmlformats.org/spreadsheetml/2006/main" count="46" uniqueCount="43">
  <si>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</si>
  <si>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</si>
  <si>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</si>
  <si>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</si>
  <si>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</si>
  <si>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</si>
  <si>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</si>
  <si>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</si>
  <si>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</si>
  <si>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</si>
  <si>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</si>
  <si>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</si>
  <si>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</si>
  <si>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</si>
  <si>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</si>
  <si>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</si>
  <si>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</si>
  <si>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</si>
  <si>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</si>
  <si>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в месяц</t>
  </si>
  <si>
    <t>с 1м2                в месяц</t>
  </si>
  <si>
    <t>Транспорт</t>
  </si>
  <si>
    <t>АВР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</si>
  <si>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</si>
  <si>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</si>
  <si>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</si>
  <si>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</si>
  <si>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</si>
  <si>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</si>
  <si>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</si>
  <si>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</si>
  <si>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</si>
  <si>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</si>
  <si>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</si>
  <si>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</si>
  <si>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</si>
  <si>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</si>
  <si>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</si>
  <si>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</si>
  <si>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>Калькуляция себестоимости содержания и текущего ремонта общедомового имущества многоквартирного жилого дома № 10</t>
    </r>
    <r>
      <rPr>
        <sz val="11"/>
        <rFont val="Times New Roman"/>
        <family val="1"/>
        <charset val="204"/>
      </rPr>
      <t xml:space="preserve"> по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ул.Жилкооп </t>
    </r>
    <r>
      <rPr>
        <sz val="11"/>
        <color theme="1"/>
        <rFont val="Times New Roman"/>
        <family val="1"/>
        <charset val="204"/>
      </rPr>
      <t>город Конаково Тверской области</t>
    </r>
  </si>
  <si>
    <t>законодательство о сборах во внебюджетные фонды -20,2% от ФОТ</t>
  </si>
  <si>
    <t>Промывка системы отопления</t>
  </si>
  <si>
    <t>2016-2017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</si>
</sst>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>
      <selection activeCell="B9" sqref="B9:B38"/>
    </sheetView>
  </sheetViews>
  <sheetFormatPr defaultRowHeight="15"/>
  <cols>
    <col min="1" max="1" width="59" customWidth="1"/>
    <col min="2" max="2" width="12" customWidth="1"/>
    <col min="3" max="3" width="12.5703125" customWidth="1"/>
    <col min="4" max="4" width="14.85546875" customWidth="1"/>
  </cols>
  <sheetData>
    <row r="1" spans="1:4">
      <c r="B1" s="3" t="s">
        <v>31</v>
      </c>
      <c r="C1" s="3"/>
      <c r="D1" s="3"/>
    </row>
    <row r="2" spans="1:4">
      <c r="B2" s="24" t="s">
        <v>32</v>
      </c>
      <c r="C2" s="24"/>
      <c r="D2" s="24"/>
    </row>
    <row r="3" spans="1:4">
      <c r="B3" s="3" t="s">
        <v>33</v>
      </c>
      <c r="C3" s="3"/>
      <c r="D3" s="3"/>
    </row>
    <row r="4" spans="1:4">
      <c r="B4" s="3" t="s">
        <v>34</v>
      </c>
      <c r="C4" s="3"/>
      <c r="D4" s="3"/>
    </row>
    <row r="5" spans="1:4">
      <c r="B5" s="22" t="s">
        <v>35</v>
      </c>
      <c r="C5" s="22"/>
      <c r="D5" s="22"/>
    </row>
    <row r="7" spans="1:4">
      <c r="A7" s="25" t="s">
        <v>39</v>
      </c>
      <c r="B7" s="25"/>
      <c r="C7" s="25"/>
      <c r="D7" s="25"/>
    </row>
    <row r="8" spans="1:4">
      <c r="A8" s="26"/>
      <c r="B8" s="26"/>
      <c r="C8" s="26"/>
      <c r="D8" s="26"/>
    </row>
    <row r="9" spans="1:4">
      <c r="A9" s="27" t="s">
        <v>0</v>
      </c>
      <c r="B9" s="28" t="s">
        <v>42</v>
      </c>
      <c r="C9" s="31" t="s">
        <v>19</v>
      </c>
      <c r="D9" s="31" t="s">
        <v>20</v>
      </c>
    </row>
    <row r="10" spans="1:4">
      <c r="A10" s="27"/>
      <c r="B10" s="29"/>
      <c r="C10" s="32"/>
      <c r="D10" s="32"/>
    </row>
    <row r="11" spans="1:4">
      <c r="A11" s="27"/>
      <c r="B11" s="30"/>
      <c r="C11" s="33"/>
      <c r="D11" s="33"/>
    </row>
    <row r="12" spans="1:4">
      <c r="A12" s="23" t="s">
        <v>2</v>
      </c>
      <c r="B12" s="8"/>
      <c r="C12" s="12"/>
      <c r="D12" s="12"/>
    </row>
    <row r="13" spans="1:4">
      <c r="A13" s="2" t="s">
        <v>18</v>
      </c>
      <c r="B13" s="7">
        <v>271.8</v>
      </c>
      <c r="C13" s="12"/>
      <c r="D13" s="12"/>
    </row>
    <row r="14" spans="1:4">
      <c r="A14" s="2" t="s">
        <v>30</v>
      </c>
      <c r="B14" s="7">
        <v>2</v>
      </c>
      <c r="C14" s="12"/>
      <c r="D14" s="12"/>
    </row>
    <row r="15" spans="1:4">
      <c r="A15" s="2" t="s">
        <v>1</v>
      </c>
      <c r="B15" s="7">
        <v>1926</v>
      </c>
      <c r="C15" s="12"/>
      <c r="D15" s="12"/>
    </row>
    <row r="16" spans="1:4">
      <c r="A16" s="1" t="s">
        <v>3</v>
      </c>
      <c r="B16" s="9"/>
      <c r="C16" s="12"/>
      <c r="D16" s="12"/>
    </row>
    <row r="17" spans="1:4" ht="28.5" customHeight="1">
      <c r="A17" s="5" t="s">
        <v>7</v>
      </c>
      <c r="B17" s="14">
        <f>B18+B19+B20</f>
        <v>16434.764801279998</v>
      </c>
      <c r="C17" s="16">
        <f>C18+C19+C20</f>
        <v>1369.5637334399999</v>
      </c>
      <c r="D17" s="13">
        <f>C17/B13</f>
        <v>5.038865833112582</v>
      </c>
    </row>
    <row r="18" spans="1:4" ht="28.5" customHeight="1">
      <c r="A18" s="15" t="s">
        <v>8</v>
      </c>
      <c r="B18" s="10">
        <f>0.038*6048*1.5*1.15*2.3*12</f>
        <v>10941.920639999998</v>
      </c>
      <c r="C18" s="10">
        <f>0.038*6048*1.5*1.15*2.3</f>
        <v>911.82671999999991</v>
      </c>
      <c r="D18" s="13">
        <f>C18/B13</f>
        <v>3.354770860927152</v>
      </c>
    </row>
    <row r="19" spans="1:4">
      <c r="A19" s="2" t="s">
        <v>4</v>
      </c>
      <c r="B19" s="10">
        <f>B18*0.202</f>
        <v>2210.2679692799998</v>
      </c>
      <c r="C19" s="13">
        <f>C18*0.202</f>
        <v>184.18899743999998</v>
      </c>
      <c r="D19" s="13">
        <f>C19/B13</f>
        <v>0.67766371390728464</v>
      </c>
    </row>
    <row r="20" spans="1:4">
      <c r="A20" s="2" t="s">
        <v>5</v>
      </c>
      <c r="B20" s="10">
        <f>B18*0.3</f>
        <v>3282.5761919999995</v>
      </c>
      <c r="C20" s="13">
        <f>C18*0.3</f>
        <v>273.54801599999996</v>
      </c>
      <c r="D20" s="13">
        <f>C20/B13</f>
        <v>1.0064312582781456</v>
      </c>
    </row>
    <row r="21" spans="1:4" ht="32.25" customHeight="1">
      <c r="A21" s="5" t="s">
        <v>6</v>
      </c>
      <c r="B21" s="14">
        <f>B22+B23+B25+B24</f>
        <v>17943.262975999998</v>
      </c>
      <c r="C21" s="16">
        <f>C22+C23+C25+C24</f>
        <v>1495.2719146666668</v>
      </c>
      <c r="D21" s="13">
        <f>C21/B13</f>
        <v>5.5013683394652935</v>
      </c>
    </row>
    <row r="22" spans="1:4" ht="34.5" customHeight="1">
      <c r="A22" s="15" t="s">
        <v>9</v>
      </c>
      <c r="B22" s="10">
        <f>(0.025*6048*1.5*2.3*1.15*12)+(0.009*6048*1.5*2.5*1.15*12)</f>
        <v>10015.487999999999</v>
      </c>
      <c r="C22" s="10">
        <f>(0.025*6048*1.5*2.3*1.15)+(0.009*6048*1.5*2.5*1.15)</f>
        <v>834.62400000000002</v>
      </c>
      <c r="D22" s="13">
        <f>C22/B13</f>
        <v>3.0707284768211922</v>
      </c>
    </row>
    <row r="23" spans="1:4">
      <c r="A23" s="2" t="s">
        <v>4</v>
      </c>
      <c r="B23" s="10">
        <f>B22*0.202</f>
        <v>2023.1285760000001</v>
      </c>
      <c r="C23" s="13">
        <f>C22*0.202</f>
        <v>168.59404800000002</v>
      </c>
      <c r="D23" s="13">
        <f>C23/B13</f>
        <v>0.62028715231788079</v>
      </c>
    </row>
    <row r="24" spans="1:4">
      <c r="A24" s="2" t="s">
        <v>41</v>
      </c>
      <c r="B24" s="10">
        <v>2900</v>
      </c>
      <c r="C24" s="13">
        <f>B24/12</f>
        <v>241.66666666666666</v>
      </c>
      <c r="D24" s="13">
        <f>C24/B13</f>
        <v>0.88913416727986261</v>
      </c>
    </row>
    <row r="25" spans="1:4">
      <c r="A25" s="2" t="s">
        <v>5</v>
      </c>
      <c r="B25" s="10">
        <f>B22*0.3</f>
        <v>3004.6463999999996</v>
      </c>
      <c r="C25" s="13">
        <f>C22*0.3</f>
        <v>250.38720000000001</v>
      </c>
      <c r="D25" s="13">
        <f>C25/B13</f>
        <v>0.92121854304635764</v>
      </c>
    </row>
    <row r="26" spans="1:4" ht="33" customHeight="1">
      <c r="A26" s="5" t="s">
        <v>36</v>
      </c>
      <c r="B26" s="14">
        <f>B27+B28+B29</f>
        <v>1880.407872</v>
      </c>
      <c r="C26" s="16">
        <f>C27+C28+C29</f>
        <v>156.70065599999998</v>
      </c>
      <c r="D26" s="13">
        <f>C26/B13</f>
        <v>0.57652927152317868</v>
      </c>
    </row>
    <row r="27" spans="1:4" ht="30" customHeight="1">
      <c r="A27" s="15" t="s">
        <v>10</v>
      </c>
      <c r="B27" s="10">
        <f>0.01*6048*1.15*1.5*12</f>
        <v>1251.9359999999999</v>
      </c>
      <c r="C27" s="10">
        <f>0.01*6048*1.15*1.5</f>
        <v>104.32799999999999</v>
      </c>
      <c r="D27" s="13">
        <f>C27/B13</f>
        <v>0.38384105960264897</v>
      </c>
    </row>
    <row r="28" spans="1:4">
      <c r="A28" s="2" t="s">
        <v>4</v>
      </c>
      <c r="B28" s="10">
        <f>B27*0.202</f>
        <v>252.89107200000001</v>
      </c>
      <c r="C28" s="13">
        <f>C27*0.202</f>
        <v>21.074255999999998</v>
      </c>
      <c r="D28" s="13">
        <f>C28/B13</f>
        <v>7.7535894039735084E-2</v>
      </c>
    </row>
    <row r="29" spans="1:4">
      <c r="A29" s="2" t="s">
        <v>11</v>
      </c>
      <c r="B29" s="10">
        <f>B27*0.3</f>
        <v>375.58079999999995</v>
      </c>
      <c r="C29" s="13">
        <f>C27*0.3</f>
        <v>31.298399999999994</v>
      </c>
      <c r="D29" s="13">
        <f>C29/B13</f>
        <v>0.11515231788079468</v>
      </c>
    </row>
    <row r="30" spans="1:4">
      <c r="A30" s="6" t="s">
        <v>38</v>
      </c>
      <c r="B30" s="14">
        <f>(B18+B22+B27)*0.98</f>
        <v>21765.157747199999</v>
      </c>
      <c r="C30" s="16">
        <f>(C18+C22+C27)*0.98</f>
        <v>1813.7631455999997</v>
      </c>
      <c r="D30" s="16">
        <f>C30/B13</f>
        <v>6.673153589403972</v>
      </c>
    </row>
    <row r="31" spans="1:4">
      <c r="A31" s="17" t="s">
        <v>12</v>
      </c>
      <c r="B31" s="14">
        <f>B17+B21+B26+B30</f>
        <v>58023.593396479999</v>
      </c>
      <c r="C31" s="18">
        <f>C17+C21+C26+C30</f>
        <v>4835.2994497066666</v>
      </c>
      <c r="D31" s="16">
        <f>C31/B13</f>
        <v>17.789917033505027</v>
      </c>
    </row>
    <row r="32" spans="1:4">
      <c r="A32" s="6" t="s">
        <v>27</v>
      </c>
      <c r="B32" s="14">
        <f>B31*0.1</f>
        <v>5802.3593396480001</v>
      </c>
      <c r="C32" s="16">
        <f>C31*0.1</f>
        <v>483.52994497066669</v>
      </c>
      <c r="D32" s="16">
        <f>C32/B13</f>
        <v>1.7789917033505029</v>
      </c>
    </row>
    <row r="33" spans="1:6">
      <c r="A33" s="6" t="s">
        <v>28</v>
      </c>
      <c r="B33" s="14">
        <f>B31+B32</f>
        <v>63825.952736127998</v>
      </c>
      <c r="C33" s="16">
        <f>C31+C32</f>
        <v>5318.8293946773329</v>
      </c>
      <c r="D33" s="16">
        <f>D31+D32</f>
        <v>19.56890873685553</v>
      </c>
    </row>
    <row r="34" spans="1:6">
      <c r="A34" s="6" t="s">
        <v>37</v>
      </c>
      <c r="B34" s="14">
        <f>B35+B36+B37</f>
        <v>15895</v>
      </c>
      <c r="C34" s="16">
        <f>C35+C36+C37</f>
        <v>1324.5833333333335</v>
      </c>
      <c r="D34" s="16">
        <f>C34/B13</f>
        <v>4.8733750306597994</v>
      </c>
    </row>
    <row r="35" spans="1:6">
      <c r="A35" s="2" t="s">
        <v>17</v>
      </c>
      <c r="B35" s="11">
        <f>9650*1.1</f>
        <v>10615</v>
      </c>
      <c r="C35" s="13">
        <f>B35/12</f>
        <v>884.58333333333337</v>
      </c>
      <c r="D35" s="13">
        <f>C35/B13</f>
        <v>3.2545376502330146</v>
      </c>
    </row>
    <row r="36" spans="1:6">
      <c r="A36" s="2" t="s">
        <v>21</v>
      </c>
      <c r="B36" s="11">
        <f>C36*12</f>
        <v>5280</v>
      </c>
      <c r="C36" s="13">
        <v>440</v>
      </c>
      <c r="D36" s="13">
        <f>C36/B13</f>
        <v>1.6188373804267844</v>
      </c>
    </row>
    <row r="37" spans="1:6">
      <c r="A37" s="2" t="s">
        <v>22</v>
      </c>
      <c r="B37" s="11">
        <v>0</v>
      </c>
      <c r="C37" s="13">
        <f>B37/12</f>
        <v>0</v>
      </c>
      <c r="D37" s="13">
        <f>C37/B13</f>
        <v>0</v>
      </c>
    </row>
    <row r="38" spans="1:6" ht="17.25" customHeight="1">
      <c r="A38" s="5" t="s">
        <v>26</v>
      </c>
      <c r="B38" s="19">
        <f>B33+B34</f>
        <v>79720.952736128005</v>
      </c>
      <c r="C38" s="21">
        <f>C33+C34</f>
        <v>6643.4127280106659</v>
      </c>
      <c r="D38" s="21">
        <f>D33+D34</f>
        <v>24.442283767515327</v>
      </c>
      <c r="F38">
        <v>24.44</v>
      </c>
    </row>
    <row r="39" spans="1:6">
      <c r="A39" s="4" t="s">
        <v>29</v>
      </c>
      <c r="B39" s="4"/>
    </row>
    <row r="40" spans="1:6">
      <c r="A40" s="4" t="s">
        <v>13</v>
      </c>
      <c r="B40" s="4"/>
    </row>
    <row r="41" spans="1:6">
      <c r="A41" s="4" t="s">
        <v>14</v>
      </c>
      <c r="B41" s="4"/>
    </row>
    <row r="42" spans="1:6">
      <c r="A42" s="4" t="s">
        <v>40</v>
      </c>
      <c r="B42" s="4"/>
    </row>
    <row r="43" spans="1:6">
      <c r="A43" s="4" t="s">
        <v>15</v>
      </c>
      <c r="B43" s="4"/>
    </row>
    <row r="44" spans="1:6">
      <c r="A44" s="4" t="s">
        <v>16</v>
      </c>
      <c r="B44" s="4"/>
    </row>
    <row r="45" spans="1:6">
      <c r="A45" s="20" t="s">
        <v>24</v>
      </c>
      <c r="B45" s="20"/>
      <c r="C45" s="20"/>
      <c r="D45" s="20"/>
    </row>
    <row r="46" spans="1:6">
      <c r="A46" s="4" t="s">
        <v>23</v>
      </c>
      <c r="B46" s="3"/>
    </row>
    <row r="47" spans="1:6">
      <c r="A47" s="4"/>
      <c r="B47" s="3"/>
    </row>
    <row r="48" spans="1:6">
      <c r="A48" s="24" t="s">
        <v>25</v>
      </c>
      <c r="B48" s="24"/>
      <c r="C48" s="24"/>
      <c r="D48" s="24"/>
    </row>
  </sheetData>
  <mergeCells count="7">
    <mergeCell ref="A48:D48"/>
    <mergeCell ref="B2:D2"/>
    <mergeCell ref="A7:D8"/>
    <mergeCell ref="A9:A11"/>
    <mergeCell ref="B9:B11"/>
    <mergeCell ref="C9:C11"/>
    <mergeCell ref="D9:D11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2016-2017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ekon</cp:lastModifiedBy>
  <cp:lastPrinted>2017-03-22T10:32:52Z</cp:lastPrinted>
  <dcterms:created xsi:type="dcterms:W3CDTF">2013-02-11T11:41:49Z</dcterms:created>
  <dcterms:modified xsi:type="dcterms:W3CDTF">2017-04-04T11:58:09Z</dcterms:modified>
</cp:coreProperties>
</file>