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C22" i="1"/>
  <c r="B22"/>
  <c r="C18"/>
  <c r="B18"/>
  <c r="C26"/>
  <c r="B26"/>
  <c r="B24"/>
  <c r="C36"/>
  <c r="D36"/>
  <c r="C35"/>
  <c r="D35"/>
  <c r="C34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<sst xmlns="http://schemas.openxmlformats.org/spreadsheetml/2006/main" count="45" uniqueCount="42">
  <si>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</si>
  <si>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</si>
  <si>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</si>
  <si>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</si>
  <si>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</si>
  <si>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</si>
  <si>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</si>
  <si>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</si>
  <si>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</si>
  <si>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</si>
  <si>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</si>
  <si>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</si>
  <si>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</si>
  <si>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</si>
  <si>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</si>
  <si>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</si>
  <si>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</si>
  <si>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</si>
  <si>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</si>
  <si>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</si>
  <si>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</si>
  <si>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</si>
  <si>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</si>
  <si>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</si>
  <si>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</si>
  <si>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</si>
  <si>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</si>
  <si>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</si>
  <si>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</si>
  <si>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</si>
  <si>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</si>
  <si>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</si>
  <si>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</si>
  <si>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</si>
  <si>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</si>
  <si>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</si>
  <si>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</si>
  <si>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</si>
  <si>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</si>
  <si>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</si>
  <si>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</si>
  <si>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16</t>
    </r>
    <r>
      <rPr>
        <sz val="11"/>
        <rFont val="Times New Roman"/>
        <family val="1"/>
        <charset val="204"/>
      </rPr>
      <t xml:space="preserve"> 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ул.Жилкооп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</si>
</sst>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A9" sqref="A9:D37"/>
    </sheetView>
  </sheetViews>
  <sheetFormatPr defaultRowHeight="15"/>
  <cols>
    <col min="1" max="1" width="71.28515625" customWidth="1"/>
    <col min="2" max="2" width="10.42578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494.1</v>
      </c>
      <c r="C13" s="14"/>
      <c r="D13" s="14"/>
    </row>
    <row r="14" spans="1:5">
      <c r="A14" s="3" t="s">
        <v>32</v>
      </c>
      <c r="B14" s="8">
        <v>2</v>
      </c>
      <c r="C14" s="14"/>
      <c r="D14" s="14"/>
    </row>
    <row r="15" spans="1:5">
      <c r="A15" s="3" t="s">
        <v>1</v>
      </c>
      <c r="B15" s="8">
        <v>1926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26240.453366400005</v>
      </c>
      <c r="C17" s="18">
        <f>C18+C19+C20</f>
        <v>2186.7044472000002</v>
      </c>
      <c r="D17" s="15">
        <f>C17/B13</f>
        <v>4.4256313442622952</v>
      </c>
    </row>
    <row r="18" spans="1:4" ht="30">
      <c r="A18" s="17" t="s">
        <v>8</v>
      </c>
      <c r="B18" s="11">
        <f>0.065*6048*1.5*1.15*2.3*12</f>
        <v>18716.443200000002</v>
      </c>
      <c r="C18" s="11">
        <f>0.065*6048*1.5*1.15*2.3</f>
        <v>1559.7036000000001</v>
      </c>
      <c r="D18" s="15">
        <f>C18/B13</f>
        <v>3.1566557377049178</v>
      </c>
    </row>
    <row r="19" spans="1:4">
      <c r="A19" s="3" t="s">
        <v>4</v>
      </c>
      <c r="B19" s="11">
        <f>B18*0.202</f>
        <v>3780.7215264000006</v>
      </c>
      <c r="C19" s="15">
        <f>C18*0.202</f>
        <v>315.06012720000001</v>
      </c>
      <c r="D19" s="15">
        <f>C19/B13</f>
        <v>0.63764445901639344</v>
      </c>
    </row>
    <row r="20" spans="1:4">
      <c r="A20" s="3" t="s">
        <v>5</v>
      </c>
      <c r="B20" s="11">
        <f>B18*0.2</f>
        <v>3743.2886400000007</v>
      </c>
      <c r="C20" s="15">
        <f>C18*0.2</f>
        <v>311.94072000000006</v>
      </c>
      <c r="D20" s="15">
        <f>C20/B13</f>
        <v>0.63133114754098374</v>
      </c>
    </row>
    <row r="21" spans="1:4" ht="29.25">
      <c r="A21" s="6" t="s">
        <v>6</v>
      </c>
      <c r="B21" s="16">
        <f>B22+B23+B24</f>
        <v>32611.88117375999</v>
      </c>
      <c r="C21" s="18">
        <f>C22+C23+C24</f>
        <v>2721.5335929599992</v>
      </c>
      <c r="D21" s="15">
        <f>C21/B13</f>
        <v>5.5080623213114732</v>
      </c>
    </row>
    <row r="22" spans="1:4" ht="30">
      <c r="A22" s="17" t="s">
        <v>9</v>
      </c>
      <c r="B22" s="11">
        <f>(0.071*6048*1.5*2.3*1.15*12)+(0.009*6048*1.5*2.5*1.15*12)</f>
        <v>23260.970879999993</v>
      </c>
      <c r="C22" s="11">
        <f>(0.071*6048*1.5*2.3*1.15)+(0.009*6048*1.5*2.5*1.15)</f>
        <v>1938.4142399999996</v>
      </c>
      <c r="D22" s="15">
        <f>C22/B13</f>
        <v>3.9231213114754087</v>
      </c>
    </row>
    <row r="23" spans="1:4">
      <c r="A23" s="3" t="s">
        <v>4</v>
      </c>
      <c r="B23" s="11">
        <f>B22*0.202</f>
        <v>4698.7161177599992</v>
      </c>
      <c r="C23" s="15">
        <f>C22*0.202</f>
        <v>391.55967647999995</v>
      </c>
      <c r="D23" s="15">
        <f>C23/B13</f>
        <v>0.79247050491803261</v>
      </c>
    </row>
    <row r="24" spans="1:4">
      <c r="A24" s="3" t="s">
        <v>5</v>
      </c>
      <c r="B24" s="11">
        <f>B22*0.2</f>
        <v>4652.1941759999991</v>
      </c>
      <c r="C24" s="15">
        <f>C22*0.202</f>
        <v>391.55967647999995</v>
      </c>
      <c r="D24" s="15">
        <f>C24/B13</f>
        <v>0.79247050491803261</v>
      </c>
    </row>
    <row r="25" spans="1:4">
      <c r="A25" s="6" t="s">
        <v>38</v>
      </c>
      <c r="B25" s="16">
        <f>B26+B27+B28</f>
        <v>1755.2142720000002</v>
      </c>
      <c r="C25" s="18">
        <f>C26+C27+C28</f>
        <v>146.26785599999999</v>
      </c>
      <c r="D25" s="15">
        <f>C25/B13</f>
        <v>0.29602885245901639</v>
      </c>
    </row>
    <row r="26" spans="1:4">
      <c r="A26" s="17" t="s">
        <v>10</v>
      </c>
      <c r="B26" s="11">
        <f>0.01*6048*1.15*1.5*12</f>
        <v>1251.9359999999999</v>
      </c>
      <c r="C26" s="11">
        <f>0.01*6048*1.15*1.5</f>
        <v>104.32799999999999</v>
      </c>
      <c r="D26" s="15">
        <f>C26/B13</f>
        <v>0.21114754098360652</v>
      </c>
    </row>
    <row r="27" spans="1:4">
      <c r="A27" s="3" t="s">
        <v>4</v>
      </c>
      <c r="B27" s="11">
        <f>B26*0.202</f>
        <v>252.89107200000001</v>
      </c>
      <c r="C27" s="15">
        <f>C26*0.202</f>
        <v>21.074255999999998</v>
      </c>
      <c r="D27" s="15">
        <f>C27/B13</f>
        <v>4.2651803278688519E-2</v>
      </c>
    </row>
    <row r="28" spans="1:4">
      <c r="A28" s="3" t="s">
        <v>11</v>
      </c>
      <c r="B28" s="11">
        <f>B26*0.2</f>
        <v>250.38720000000001</v>
      </c>
      <c r="C28" s="15">
        <f>C26*0.2</f>
        <v>20.865600000000001</v>
      </c>
      <c r="D28" s="15">
        <f>C28/B13</f>
        <v>4.2229508196721312E-2</v>
      </c>
    </row>
    <row r="29" spans="1:4">
      <c r="A29" s="7" t="s">
        <v>40</v>
      </c>
      <c r="B29" s="16">
        <f>(B18+B22+B26)*0.96</f>
        <v>41500.176076799995</v>
      </c>
      <c r="C29" s="18">
        <f>(C18+C22+C26)*0.96</f>
        <v>3458.3480063999996</v>
      </c>
      <c r="D29" s="18">
        <f>C29/B13</f>
        <v>6.9992876065573757</v>
      </c>
    </row>
    <row r="30" spans="1:4">
      <c r="A30" s="19" t="s">
        <v>12</v>
      </c>
      <c r="B30" s="16">
        <f>B17+B21+B25+B29</f>
        <v>102107.72488895999</v>
      </c>
      <c r="C30" s="20">
        <f>C17+C21+C25+C29</f>
        <v>8512.8539025600003</v>
      </c>
      <c r="D30" s="18">
        <f>C30/B13</f>
        <v>17.229010124590165</v>
      </c>
    </row>
    <row r="31" spans="1:4">
      <c r="A31" s="7" t="s">
        <v>29</v>
      </c>
      <c r="B31" s="16">
        <f>B30*0.05</f>
        <v>5105.3862444480001</v>
      </c>
      <c r="C31" s="18">
        <f>C30*0.05</f>
        <v>425.64269512800001</v>
      </c>
      <c r="D31" s="18">
        <f>C31/B13</f>
        <v>0.86145050622950814</v>
      </c>
    </row>
    <row r="32" spans="1:4">
      <c r="A32" s="7" t="s">
        <v>30</v>
      </c>
      <c r="B32" s="16">
        <f>B30+B31</f>
        <v>107213.11113340799</v>
      </c>
      <c r="C32" s="18">
        <f>C30+C31</f>
        <v>8938.4965976880012</v>
      </c>
      <c r="D32" s="18">
        <f>D30+D31</f>
        <v>18.090460630819674</v>
      </c>
    </row>
    <row r="33" spans="1:6">
      <c r="A33" s="7" t="s">
        <v>39</v>
      </c>
      <c r="B33" s="16">
        <f>B34+B35+B36</f>
        <v>23714.79</v>
      </c>
      <c r="C33" s="18">
        <f>C34+C35+C36</f>
        <v>1976.2325000000001</v>
      </c>
      <c r="D33" s="18">
        <f>C33/B13</f>
        <v>3.9996609997976118</v>
      </c>
    </row>
    <row r="34" spans="1:6">
      <c r="A34" s="3" t="s">
        <v>17</v>
      </c>
      <c r="B34" s="12">
        <v>14027.4</v>
      </c>
      <c r="C34" s="15">
        <f>B34/12</f>
        <v>1168.95</v>
      </c>
      <c r="D34" s="15">
        <f>C34/B13</f>
        <v>2.3658166363084394</v>
      </c>
    </row>
    <row r="35" spans="1:6">
      <c r="A35" s="3" t="s">
        <v>22</v>
      </c>
      <c r="B35" s="13">
        <v>3071.55</v>
      </c>
      <c r="C35" s="15">
        <f>B35/12</f>
        <v>255.96250000000001</v>
      </c>
      <c r="D35" s="15">
        <f>C35/B13</f>
        <v>0.51803784658975915</v>
      </c>
    </row>
    <row r="36" spans="1:6">
      <c r="A36" s="3" t="s">
        <v>23</v>
      </c>
      <c r="B36" s="13">
        <v>6615.84</v>
      </c>
      <c r="C36" s="15">
        <f>B36/12</f>
        <v>551.32000000000005</v>
      </c>
      <c r="D36" s="15">
        <f>C36/B13</f>
        <v>1.1158065168994131</v>
      </c>
    </row>
    <row r="37" spans="1:6">
      <c r="A37" s="6" t="s">
        <v>28</v>
      </c>
      <c r="B37" s="21">
        <f>B32+B33</f>
        <v>130927.90113340798</v>
      </c>
      <c r="C37" s="23">
        <f>C32+C33</f>
        <v>10914.729097688001</v>
      </c>
      <c r="D37" s="23">
        <f>D32+D33</f>
        <v>22.090121630617286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расчету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2014-03-04T10:52:59Z</cp:lastPrinted>
  <dcterms:created xsi:type="dcterms:W3CDTF">2013-02-11T11:41:49Z</dcterms:created>
  <dcterms:modified xsi:type="dcterms:W3CDTF">2015-05-12T17:37:47Z</dcterms:modified>
</cp:coreProperties>
</file>