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22"/>
  <c r="C22"/>
  <c r="C25"/>
  <c r="D25" s="1"/>
  <c r="B18"/>
  <c r="C18"/>
  <c r="C30"/>
  <c r="B30"/>
  <c r="B37"/>
  <c r="D37"/>
  <c r="D36"/>
  <c r="D35"/>
  <c r="C35"/>
  <c r="C34"/>
  <c r="D34" s="1"/>
  <c r="B34"/>
  <c r="C27"/>
  <c r="C29" s="1"/>
  <c r="D29" s="1"/>
  <c r="B27"/>
  <c r="B29" s="1"/>
  <c r="C24"/>
  <c r="D24" s="1"/>
  <c r="D22"/>
  <c r="C23"/>
  <c r="B25"/>
  <c r="D18"/>
  <c r="D23" l="1"/>
  <c r="C21"/>
  <c r="D21" s="1"/>
  <c r="C19"/>
  <c r="C20"/>
  <c r="D20" s="1"/>
  <c r="D27"/>
  <c r="B19"/>
  <c r="B17" s="1"/>
  <c r="B20"/>
  <c r="B23"/>
  <c r="B21" s="1"/>
  <c r="C28"/>
  <c r="D30"/>
  <c r="B28"/>
  <c r="B26" s="1"/>
  <c r="C26" l="1"/>
  <c r="D26" s="1"/>
  <c r="D28"/>
  <c r="D19"/>
  <c r="C17"/>
  <c r="B31"/>
  <c r="B32" s="1"/>
  <c r="B33" l="1"/>
  <c r="B38" s="1"/>
  <c r="D17"/>
  <c r="C31"/>
  <c r="C32" s="1"/>
  <c r="D32" l="1"/>
  <c r="D31"/>
  <c r="C33" l="1"/>
  <c r="C38" s="1"/>
  <c r="D33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<sst xmlns="http://schemas.openxmlformats.org/spreadsheetml/2006/main" count="46" uniqueCount="43">
  <si>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</si>
  <si>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</si>
  <si>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</si>
  <si>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</si>
  <si>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</si>
  <si>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</si>
  <si>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</si>
  <si>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</si>
  <si>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</si>
  <si>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</si>
  <si>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</si>
  <si>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</si>
  <si>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</si>
  <si>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</si>
  <si>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</si>
  <si>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</si>
  <si>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</si>
  <si>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</si>
  <si>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</si>
  <si>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</si>
  <si>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</si>
  <si>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</si>
  <si>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</si>
  <si>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</si>
  <si>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</si>
  <si>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</si>
  <si>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</si>
  <si>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</si>
  <si>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</si>
  <si>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</si>
  <si>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</si>
  <si>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</si>
  <si>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</si>
  <si>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</si>
  <si>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</si>
  <si>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</si>
  <si>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</si>
  <si>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</si>
  <si>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</si>
  <si>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r>
      <t>Калькуляция себестоимости содержания и текущего ремонта общедомового имущества многоквартирного жилого дома №11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ул.Маяковского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</si>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</sst>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0" workbookViewId="0">
      <selection activeCell="B32" sqref="B32"/>
    </sheetView>
  </sheetViews>
  <sheetFormatPr defaultRowHeight="15"/>
  <cols>
    <col min="1" max="1" width="59.7109375" customWidth="1"/>
    <col min="2" max="2" width="12.42578125" customWidth="1"/>
    <col min="3" max="3" width="12.5703125" customWidth="1"/>
    <col min="4" max="4" width="13.57031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42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1382.8</v>
      </c>
      <c r="C13" s="13"/>
      <c r="D13" s="13"/>
    </row>
    <row r="14" spans="1:4">
      <c r="A14" s="2" t="s">
        <v>30</v>
      </c>
      <c r="B14" s="7">
        <v>3</v>
      </c>
      <c r="C14" s="13"/>
      <c r="D14" s="13"/>
    </row>
    <row r="15" spans="1:4">
      <c r="A15" s="2" t="s">
        <v>1</v>
      </c>
      <c r="B15" s="7">
        <v>1992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3.75" customHeight="1">
      <c r="A17" s="5" t="s">
        <v>7</v>
      </c>
      <c r="B17" s="15">
        <f>B18+B19+B20</f>
        <v>45411.850108799998</v>
      </c>
      <c r="C17" s="17">
        <f>C18+C19+C20</f>
        <v>3784.3208423999995</v>
      </c>
      <c r="D17" s="14">
        <f>C17/B13</f>
        <v>2.7367087376337862</v>
      </c>
    </row>
    <row r="18" spans="1:4" ht="33" customHeight="1">
      <c r="A18" s="16" t="s">
        <v>8</v>
      </c>
      <c r="B18" s="24">
        <f>0.105*6048*1.5*1.15*2.3*12</f>
        <v>30234.254399999998</v>
      </c>
      <c r="C18" s="24">
        <f>0.105*6048*1.5*1.15*2.3</f>
        <v>2519.5211999999997</v>
      </c>
      <c r="D18" s="14">
        <f>C18/B13</f>
        <v>1.8220431009545848</v>
      </c>
    </row>
    <row r="19" spans="1:4">
      <c r="A19" s="2" t="s">
        <v>4</v>
      </c>
      <c r="B19" s="10">
        <f>B18*0.202</f>
        <v>6107.3193887999996</v>
      </c>
      <c r="C19" s="14">
        <f>C18*0.202</f>
        <v>508.94328239999999</v>
      </c>
      <c r="D19" s="14">
        <f>C19/B13</f>
        <v>0.36805270639282617</v>
      </c>
    </row>
    <row r="20" spans="1:4">
      <c r="A20" s="2" t="s">
        <v>5</v>
      </c>
      <c r="B20" s="10">
        <f>B18*0.3</f>
        <v>9070.276319999999</v>
      </c>
      <c r="C20" s="14">
        <f>C18*0.3</f>
        <v>755.85635999999988</v>
      </c>
      <c r="D20" s="14">
        <f>C20/B13</f>
        <v>0.54661293028637536</v>
      </c>
    </row>
    <row r="21" spans="1:4" ht="29.25" customHeight="1">
      <c r="A21" s="5" t="s">
        <v>6</v>
      </c>
      <c r="B21" s="15">
        <f>B22+B23+B25+B24</f>
        <v>92276.496995199996</v>
      </c>
      <c r="C21" s="17">
        <f>C22+C23+C25</f>
        <v>7106.3747496000005</v>
      </c>
      <c r="D21" s="14">
        <f>C21/B13</f>
        <v>5.1391197205669661</v>
      </c>
    </row>
    <row r="22" spans="1:4" ht="30.75" customHeight="1">
      <c r="A22" s="16" t="s">
        <v>9</v>
      </c>
      <c r="B22" s="24">
        <f>(0.17*6048*1.5*2.3*1.15*12)+(0.025*6048*1.5*2.5*1.15*12)</f>
        <v>56775.297599999998</v>
      </c>
      <c r="C22" s="24">
        <f>(0.17*6048*1.5*2.3*1.15)+(0.025*6048*1.5*2.5*1.15)</f>
        <v>4731.2748000000001</v>
      </c>
      <c r="D22" s="14">
        <f>C22/B13</f>
        <v>3.4215177899913223</v>
      </c>
    </row>
    <row r="23" spans="1:4">
      <c r="A23" s="2" t="s">
        <v>4</v>
      </c>
      <c r="B23" s="10">
        <f>B22*0.202</f>
        <v>11468.610115200001</v>
      </c>
      <c r="C23" s="14">
        <f>C22*0.202</f>
        <v>955.71750960000008</v>
      </c>
      <c r="D23" s="14">
        <f>C23/B13</f>
        <v>0.69114659357824715</v>
      </c>
    </row>
    <row r="24" spans="1:4">
      <c r="A24" s="2" t="s">
        <v>41</v>
      </c>
      <c r="B24" s="10">
        <v>7000</v>
      </c>
      <c r="C24" s="14">
        <f>B24/12</f>
        <v>583.33333333333337</v>
      </c>
      <c r="D24" s="14">
        <f>C24/B13</f>
        <v>0.42184938771574587</v>
      </c>
    </row>
    <row r="25" spans="1:4">
      <c r="A25" s="2" t="s">
        <v>5</v>
      </c>
      <c r="B25" s="10">
        <f>B22*0.3</f>
        <v>17032.58928</v>
      </c>
      <c r="C25" s="14">
        <f>C22*0.3</f>
        <v>1419.3824400000001</v>
      </c>
      <c r="D25" s="14">
        <f>C25/B13</f>
        <v>1.0264553369973968</v>
      </c>
    </row>
    <row r="26" spans="1:4" ht="28.5" customHeight="1">
      <c r="A26" s="5" t="s">
        <v>38</v>
      </c>
      <c r="B26" s="15">
        <f>B27+B28+B29</f>
        <v>92139.985728</v>
      </c>
      <c r="C26" s="17">
        <f>C27+C28+C29</f>
        <v>7678.332144</v>
      </c>
      <c r="D26" s="14">
        <f>C26/B13</f>
        <v>5.5527423662134803</v>
      </c>
    </row>
    <row r="27" spans="1:4" ht="30" customHeight="1">
      <c r="A27" s="16" t="s">
        <v>10</v>
      </c>
      <c r="B27" s="10">
        <f>0.49*6048*1.15*1.5*12</f>
        <v>61344.864000000001</v>
      </c>
      <c r="C27" s="10">
        <f>0.49*6048*1.15*1.5</f>
        <v>5112.0720000000001</v>
      </c>
      <c r="D27" s="14">
        <f>C27/B13</f>
        <v>3.6968990454150998</v>
      </c>
    </row>
    <row r="28" spans="1:4">
      <c r="A28" s="2" t="s">
        <v>4</v>
      </c>
      <c r="B28" s="10">
        <f>B27*0.202</f>
        <v>12391.662528000001</v>
      </c>
      <c r="C28" s="14">
        <f>C27*0.202</f>
        <v>1032.6385440000001</v>
      </c>
      <c r="D28" s="14">
        <f>C28/B13</f>
        <v>0.74677360717385033</v>
      </c>
    </row>
    <row r="29" spans="1:4">
      <c r="A29" s="2" t="s">
        <v>11</v>
      </c>
      <c r="B29" s="10">
        <f>B27*0.3</f>
        <v>18403.459200000001</v>
      </c>
      <c r="C29" s="14">
        <f>C27*0.3</f>
        <v>1533.6215999999999</v>
      </c>
      <c r="D29" s="14">
        <f>C29/B13</f>
        <v>1.10906971362453</v>
      </c>
    </row>
    <row r="30" spans="1:4">
      <c r="A30" s="6" t="s">
        <v>37</v>
      </c>
      <c r="B30" s="15">
        <f>(B18+B22+B27)*1.1</f>
        <v>163189.85760000002</v>
      </c>
      <c r="C30" s="17">
        <f>(C18+C22+C27)*1.1</f>
        <v>13599.154800000002</v>
      </c>
      <c r="D30" s="17">
        <f>C30/B13</f>
        <v>9.8345059299971087</v>
      </c>
    </row>
    <row r="31" spans="1:4">
      <c r="A31" s="18" t="s">
        <v>12</v>
      </c>
      <c r="B31" s="15">
        <f>B17+B21+B26+B30</f>
        <v>393018.19043199997</v>
      </c>
      <c r="C31" s="19">
        <f>C17+C21+C26+C30</f>
        <v>32168.182536</v>
      </c>
      <c r="D31" s="17">
        <f>C31/B13</f>
        <v>23.26307675441134</v>
      </c>
    </row>
    <row r="32" spans="1:4">
      <c r="A32" s="6" t="s">
        <v>27</v>
      </c>
      <c r="B32" s="15">
        <f>B31*0.1</f>
        <v>39301.819043199997</v>
      </c>
      <c r="C32" s="17">
        <f>C31*0.1</f>
        <v>3216.8182536000004</v>
      </c>
      <c r="D32" s="17">
        <f>C32/B13</f>
        <v>2.3263076754411345</v>
      </c>
    </row>
    <row r="33" spans="1:6">
      <c r="A33" s="6" t="s">
        <v>28</v>
      </c>
      <c r="B33" s="15">
        <f>B31+B32</f>
        <v>432320.00947519997</v>
      </c>
      <c r="C33" s="17">
        <f>C31+C32</f>
        <v>35385.000789600002</v>
      </c>
      <c r="D33" s="17">
        <f>D31+D32</f>
        <v>25.589384429852476</v>
      </c>
    </row>
    <row r="34" spans="1:6">
      <c r="A34" s="6" t="s">
        <v>36</v>
      </c>
      <c r="B34" s="15">
        <f>B35+B36+B37</f>
        <v>74567.399999999994</v>
      </c>
      <c r="C34" s="17">
        <f>C35+C36+C37</f>
        <v>5963.1166666666659</v>
      </c>
      <c r="D34" s="17">
        <f>C34/B13</f>
        <v>4.3123493395043866</v>
      </c>
    </row>
    <row r="35" spans="1:6">
      <c r="A35" s="2" t="s">
        <v>17</v>
      </c>
      <c r="B35" s="11">
        <f>40450*1.1</f>
        <v>44495</v>
      </c>
      <c r="C35" s="14">
        <f>B35/12</f>
        <v>3707.9166666666665</v>
      </c>
      <c r="D35" s="14">
        <f>C35/B13</f>
        <v>2.6814555009160159</v>
      </c>
    </row>
    <row r="36" spans="1:6">
      <c r="A36" s="2" t="s">
        <v>21</v>
      </c>
      <c r="B36" s="12">
        <v>10210</v>
      </c>
      <c r="C36" s="14">
        <v>600</v>
      </c>
      <c r="D36" s="14">
        <f>C36/B13</f>
        <v>0.43390222736476713</v>
      </c>
    </row>
    <row r="37" spans="1:6">
      <c r="A37" s="2" t="s">
        <v>22</v>
      </c>
      <c r="B37" s="12">
        <f>C37*12</f>
        <v>19862.400000000001</v>
      </c>
      <c r="C37" s="14">
        <v>1655.2</v>
      </c>
      <c r="D37" s="14">
        <f>C37/B13</f>
        <v>1.1969916112236043</v>
      </c>
    </row>
    <row r="38" spans="1:6" ht="15.75" customHeight="1">
      <c r="A38" s="5" t="s">
        <v>26</v>
      </c>
      <c r="B38" s="20">
        <f>B33+B34</f>
        <v>506887.40947519999</v>
      </c>
      <c r="C38" s="22">
        <f>C33+C34</f>
        <v>41348.117456266671</v>
      </c>
      <c r="D38" s="22">
        <f>D33+D34</f>
        <v>29.901733769356863</v>
      </c>
      <c r="F38">
        <v>29.9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40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1" t="s">
        <v>24</v>
      </c>
      <c r="B45" s="21"/>
      <c r="C45" s="21"/>
      <c r="D45" s="21"/>
    </row>
    <row r="46" spans="1:6">
      <c r="A46" s="4" t="s">
        <v>23</v>
      </c>
      <c r="B46" s="3"/>
    </row>
    <row r="47" spans="1:6">
      <c r="A47" s="4"/>
      <c r="B47" s="3"/>
    </row>
    <row r="48" spans="1:6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2017-03-22T10:37:55Z</cp:lastPrinted>
  <dcterms:created xsi:type="dcterms:W3CDTF">2013-02-11T11:41:49Z</dcterms:created>
  <dcterms:modified xsi:type="dcterms:W3CDTF">2017-04-04T12:03:03Z</dcterms:modified>
</cp:coreProperties>
</file>