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5" i="4"/>
  <c r="B22"/>
  <c r="C22"/>
  <c r="B18"/>
  <c r="C18"/>
  <c r="B34"/>
  <c r="B37"/>
  <c r="D37"/>
  <c r="C36"/>
  <c r="D36" s="1"/>
  <c r="C35"/>
  <c r="C27"/>
  <c r="C29" s="1"/>
  <c r="D29" s="1"/>
  <c r="B27"/>
  <c r="B29" s="1"/>
  <c r="D25"/>
  <c r="C25"/>
  <c r="C24"/>
  <c r="D24" s="1"/>
  <c r="B24"/>
  <c r="C20"/>
  <c r="D20" s="1"/>
  <c r="C34" l="1"/>
  <c r="B30"/>
  <c r="D27"/>
  <c r="C30"/>
  <c r="D30" s="1"/>
  <c r="D34"/>
  <c r="D35"/>
  <c r="B19"/>
  <c r="B20"/>
  <c r="B23"/>
  <c r="B21" s="1"/>
  <c r="C28"/>
  <c r="D18"/>
  <c r="D22"/>
  <c r="B28"/>
  <c r="B26" s="1"/>
  <c r="C19"/>
  <c r="C23"/>
  <c r="B17" l="1"/>
  <c r="C21"/>
  <c r="D21" s="1"/>
  <c r="D23"/>
  <c r="D28"/>
  <c r="C26"/>
  <c r="D26" s="1"/>
  <c r="C17"/>
  <c r="D19"/>
  <c r="B31"/>
  <c r="B32" s="1"/>
  <c r="D17" l="1"/>
  <c r="C31"/>
  <c r="C32" s="1"/>
  <c r="B33"/>
  <c r="B38" s="1"/>
  <c r="D31" l="1"/>
  <c r="C33"/>
  <c r="C38" s="1"/>
  <c r="D32"/>
  <c r="D33" l="1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<sst xmlns="http://schemas.openxmlformats.org/spreadsheetml/2006/main" count="46" uniqueCount="43">
  <si>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</si>
  <si>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</si>
  <si>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</si>
  <si>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</si>
  <si>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</si>
  <si>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</si>
  <si>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</si>
  <si>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</si>
  <si>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</si>
  <si>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</si>
  <si>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</si>
  <si>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</si>
  <si>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</si>
  <si>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</si>
  <si>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</si>
  <si>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</si>
  <si>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</si>
  <si>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</si>
  <si>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</si>
  <si>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</si>
  <si>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</si>
  <si>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</si>
  <si>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</si>
  <si>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</si>
  <si>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</si>
  <si>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</si>
  <si>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</si>
  <si>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</si>
  <si>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</si>
  <si>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</si>
  <si>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</si>
  <si>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</si>
  <si>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</si>
  <si>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</si>
  <si>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</si>
  <si>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</si>
  <si>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</si>
  <si>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</si>
  <si>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</si>
  <si>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56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ул.1-я Набережная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</si>
  <si>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</si>
  <si>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2016-2017</t>
  </si>
  <si>
    <t>законодательство о сборах во внебюджетные фонды-20,2% от ФОТ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</si>
</sst>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9" sqref="B9:B38"/>
    </sheetView>
  </sheetViews>
  <sheetFormatPr defaultRowHeight="15"/>
  <cols>
    <col min="1" max="1" width="57.42578125" customWidth="1"/>
    <col min="2" max="2" width="13.5703125" customWidth="1"/>
    <col min="3" max="3" width="11.28515625" customWidth="1"/>
    <col min="4" max="4" width="16.2851562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436.4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1938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0.75" customHeight="1">
      <c r="A17" s="5" t="s">
        <v>7</v>
      </c>
      <c r="B17" s="15">
        <f>B18+B19+B20</f>
        <v>22489.678149119994</v>
      </c>
      <c r="C17" s="17">
        <f>C18+C19+C20</f>
        <v>1874.1398457599996</v>
      </c>
      <c r="D17" s="14">
        <f>C17/B13</f>
        <v>4.2945459343721346</v>
      </c>
    </row>
    <row r="18" spans="1:4" ht="30.75" customHeight="1">
      <c r="A18" s="16" t="s">
        <v>8</v>
      </c>
      <c r="B18" s="24">
        <f>0.052*6048*1.5*1.15*2.3*12</f>
        <v>14973.154559999997</v>
      </c>
      <c r="C18" s="24">
        <f>0.052*6048*1.5*1.15*2.3</f>
        <v>1247.7628799999998</v>
      </c>
      <c r="D18" s="14">
        <f>C18/B13</f>
        <v>2.8592183318056823</v>
      </c>
    </row>
    <row r="19" spans="1:4">
      <c r="A19" s="2" t="s">
        <v>4</v>
      </c>
      <c r="B19" s="10">
        <f>B18*0.202</f>
        <v>3024.5772211199996</v>
      </c>
      <c r="C19" s="14">
        <f>C18*0.202</f>
        <v>252.04810175999998</v>
      </c>
      <c r="D19" s="14">
        <f>C19/B13</f>
        <v>0.57756210302474797</v>
      </c>
    </row>
    <row r="20" spans="1:4">
      <c r="A20" s="2" t="s">
        <v>5</v>
      </c>
      <c r="B20" s="10">
        <f>B18*0.3</f>
        <v>4491.946367999999</v>
      </c>
      <c r="C20" s="14">
        <f>C18*0.3</f>
        <v>374.3288639999999</v>
      </c>
      <c r="D20" s="14">
        <f>C20/B13</f>
        <v>0.85776549954170467</v>
      </c>
    </row>
    <row r="21" spans="1:4" ht="31.5" customHeight="1">
      <c r="A21" s="5" t="s">
        <v>6</v>
      </c>
      <c r="B21" s="15">
        <f>B22+B23+B24+B25</f>
        <v>29125.632997759996</v>
      </c>
      <c r="C21" s="17">
        <f>C22+C23+C24+C25</f>
        <v>2427.1360831466664</v>
      </c>
      <c r="D21" s="14">
        <f>C21/B13</f>
        <v>5.5617233802627553</v>
      </c>
    </row>
    <row r="22" spans="1:4" ht="32.25" customHeight="1">
      <c r="A22" s="16" t="s">
        <v>9</v>
      </c>
      <c r="B22" s="24">
        <f>(0.046*6048*1.5*2.3*1.15*12)+(0.009*6048*1.5*2.5*1.15*12)</f>
        <v>16062.338879999998</v>
      </c>
      <c r="C22" s="24">
        <f>(0.046*6048*1.5*2.3*1.15)+(0.009*6048*1.5*2.5*1.15)</f>
        <v>1338.5282399999999</v>
      </c>
      <c r="D22" s="14">
        <f>C22/B13</f>
        <v>3.0672049495875342</v>
      </c>
    </row>
    <row r="23" spans="1:4">
      <c r="A23" s="2" t="s">
        <v>4</v>
      </c>
      <c r="B23" s="10">
        <f>B22*0.202</f>
        <v>3244.5924537599999</v>
      </c>
      <c r="C23" s="14">
        <f>C22*0.202</f>
        <v>270.38270447999997</v>
      </c>
      <c r="D23" s="14">
        <f>C23/B13</f>
        <v>0.61957539981668186</v>
      </c>
    </row>
    <row r="24" spans="1:4">
      <c r="A24" s="2" t="s">
        <v>5</v>
      </c>
      <c r="B24" s="10">
        <f>B22*0.3</f>
        <v>4818.7016639999993</v>
      </c>
      <c r="C24" s="14">
        <f>C22*0.3</f>
        <v>401.55847199999994</v>
      </c>
      <c r="D24" s="14">
        <f>C24/B13</f>
        <v>0.92016148487626026</v>
      </c>
    </row>
    <row r="25" spans="1:4">
      <c r="A25" s="2" t="s">
        <v>40</v>
      </c>
      <c r="B25" s="10">
        <v>5000</v>
      </c>
      <c r="C25" s="14">
        <f>B25/12</f>
        <v>416.66666666666669</v>
      </c>
      <c r="D25" s="14">
        <f>C25/B13</f>
        <v>0.95478154598227938</v>
      </c>
    </row>
    <row r="26" spans="1:4" ht="33" customHeight="1">
      <c r="A26" s="5" t="s">
        <v>36</v>
      </c>
      <c r="B26" s="15">
        <f>B27+B28+B29</f>
        <v>2632.5710207999996</v>
      </c>
      <c r="C26" s="17">
        <f>C27+C28+C29</f>
        <v>219.38091839999996</v>
      </c>
      <c r="D26" s="14">
        <f>C26/B13</f>
        <v>0.50270604582951417</v>
      </c>
    </row>
    <row r="27" spans="1:4" ht="28.5" customHeight="1">
      <c r="A27" s="16" t="s">
        <v>10</v>
      </c>
      <c r="B27" s="10">
        <f>0.014*6048*1.15*1.5*12</f>
        <v>1752.7103999999997</v>
      </c>
      <c r="C27" s="10">
        <f>0.014*6048*1.15*1.5</f>
        <v>146.05919999999998</v>
      </c>
      <c r="D27" s="14">
        <f>C27/B13</f>
        <v>0.33469110907424376</v>
      </c>
    </row>
    <row r="28" spans="1:4">
      <c r="A28" s="2" t="s">
        <v>4</v>
      </c>
      <c r="B28" s="10">
        <f>B27*0.202</f>
        <v>354.04750079999997</v>
      </c>
      <c r="C28" s="14">
        <f>C27*0.202</f>
        <v>29.503958399999998</v>
      </c>
      <c r="D28" s="14">
        <f>C28/B13</f>
        <v>6.7607604032997246E-2</v>
      </c>
    </row>
    <row r="29" spans="1:4">
      <c r="A29" s="2" t="s">
        <v>11</v>
      </c>
      <c r="B29" s="10">
        <f>B27*0.3</f>
        <v>525.81311999999991</v>
      </c>
      <c r="C29" s="14">
        <f>C27*0.3</f>
        <v>43.817759999999993</v>
      </c>
      <c r="D29" s="14">
        <f>C29/B13</f>
        <v>0.10040733272227313</v>
      </c>
    </row>
    <row r="30" spans="1:4">
      <c r="A30" s="6" t="s">
        <v>38</v>
      </c>
      <c r="B30" s="15">
        <f>(B18+B22+B27)*1.1</f>
        <v>36067.024224000001</v>
      </c>
      <c r="C30" s="17">
        <f>(C18+C22+C27)*1.1</f>
        <v>3005.5853520000001</v>
      </c>
      <c r="D30" s="17">
        <f>C30/B13</f>
        <v>6.8872258295142075</v>
      </c>
    </row>
    <row r="31" spans="1:4">
      <c r="A31" s="18" t="s">
        <v>12</v>
      </c>
      <c r="B31" s="15">
        <f>B17+B21+B26+B30</f>
        <v>90314.906391679993</v>
      </c>
      <c r="C31" s="19">
        <f>C17+C21+C26+C30</f>
        <v>7526.2421993066664</v>
      </c>
      <c r="D31" s="17">
        <f>C31/B13</f>
        <v>17.246201189978613</v>
      </c>
    </row>
    <row r="32" spans="1:4">
      <c r="A32" s="6" t="s">
        <v>27</v>
      </c>
      <c r="B32" s="15">
        <f>B31*0.1</f>
        <v>9031.4906391679997</v>
      </c>
      <c r="C32" s="17">
        <f>C31*0.1</f>
        <v>752.62421993066664</v>
      </c>
      <c r="D32" s="17">
        <f>C32/B13</f>
        <v>1.7246201189978614</v>
      </c>
    </row>
    <row r="33" spans="1:6">
      <c r="A33" s="6" t="s">
        <v>28</v>
      </c>
      <c r="B33" s="15">
        <f>B31+B32</f>
        <v>99346.397030847991</v>
      </c>
      <c r="C33" s="17">
        <f>C31+C32</f>
        <v>8278.8664192373326</v>
      </c>
      <c r="D33" s="17">
        <f>D31+D32</f>
        <v>18.970821308976475</v>
      </c>
    </row>
    <row r="34" spans="1:6">
      <c r="A34" s="6" t="s">
        <v>37</v>
      </c>
      <c r="B34" s="15">
        <f>B35+B36+B37</f>
        <v>28637</v>
      </c>
      <c r="C34" s="17">
        <f>C35+C36+C37</f>
        <v>2386.416666666667</v>
      </c>
      <c r="D34" s="17">
        <f>C34/B13</f>
        <v>5.4684158264589069</v>
      </c>
    </row>
    <row r="35" spans="1:6">
      <c r="A35" s="2" t="s">
        <v>17</v>
      </c>
      <c r="B35" s="11">
        <f>13150*1.1</f>
        <v>14465.000000000002</v>
      </c>
      <c r="C35" s="14">
        <f>B35/12</f>
        <v>1205.4166666666667</v>
      </c>
      <c r="D35" s="14">
        <f>C35/B13</f>
        <v>2.7621830125267341</v>
      </c>
    </row>
    <row r="36" spans="1:6">
      <c r="A36" s="2" t="s">
        <v>21</v>
      </c>
      <c r="B36" s="12">
        <v>7500</v>
      </c>
      <c r="C36" s="14">
        <f>B36/12</f>
        <v>625</v>
      </c>
      <c r="D36" s="14">
        <f>C36/B13</f>
        <v>1.432172318973419</v>
      </c>
    </row>
    <row r="37" spans="1:6">
      <c r="A37" s="2" t="s">
        <v>22</v>
      </c>
      <c r="B37" s="12">
        <f>C37*12</f>
        <v>6672</v>
      </c>
      <c r="C37" s="14">
        <v>556</v>
      </c>
      <c r="D37" s="14">
        <f>C37/B13</f>
        <v>1.2740604949587535</v>
      </c>
    </row>
    <row r="38" spans="1:6" ht="15.75" customHeight="1">
      <c r="A38" s="5" t="s">
        <v>26</v>
      </c>
      <c r="B38" s="20">
        <f>B33+B34</f>
        <v>127983.39703084799</v>
      </c>
      <c r="C38" s="22">
        <f>C33+C34</f>
        <v>10665.283085904</v>
      </c>
      <c r="D38" s="22">
        <f>D33+D34</f>
        <v>24.439237135435384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42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1" t="s">
        <v>24</v>
      </c>
      <c r="B45" s="21"/>
      <c r="C45" s="21"/>
      <c r="D45" s="21"/>
    </row>
    <row r="46" spans="1:6">
      <c r="A46" s="4" t="s">
        <v>23</v>
      </c>
      <c r="B46" s="3"/>
    </row>
    <row r="47" spans="1:6">
      <c r="A47" s="4"/>
      <c r="B47" s="3"/>
    </row>
    <row r="48" spans="1:6">
      <c r="A48" s="26" t="s">
        <v>25</v>
      </c>
      <c r="B48" s="26"/>
      <c r="C48" s="26"/>
      <c r="D48" s="26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2017-03-22T08:55:18Z</cp:lastPrinted>
  <dcterms:created xsi:type="dcterms:W3CDTF">2013-02-11T11:41:49Z</dcterms:created>
  <dcterms:modified xsi:type="dcterms:W3CDTF">2017-04-04T11:45:57Z</dcterms:modified>
</cp:coreProperties>
</file>