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35" i="4"/>
  <c r="B22"/>
  <c r="C22"/>
  <c r="B18"/>
  <c r="C18"/>
  <c r="B34"/>
  <c r="C37"/>
  <c r="B37" s="1"/>
  <c r="D37"/>
  <c r="D36"/>
  <c r="C35"/>
  <c r="C34" s="1"/>
  <c r="C27"/>
  <c r="C29" s="1"/>
  <c r="D29" s="1"/>
  <c r="B27"/>
  <c r="B29" s="1"/>
  <c r="C24"/>
  <c r="D24" s="1"/>
  <c r="D22"/>
  <c r="C23"/>
  <c r="B25"/>
  <c r="D18"/>
  <c r="B30" l="1"/>
  <c r="C25"/>
  <c r="D25" s="1"/>
  <c r="C30"/>
  <c r="D30" s="1"/>
  <c r="D34"/>
  <c r="D35"/>
  <c r="D23"/>
  <c r="C19"/>
  <c r="C20"/>
  <c r="D20" s="1"/>
  <c r="D27"/>
  <c r="B20"/>
  <c r="B19"/>
  <c r="B21"/>
  <c r="B23"/>
  <c r="C28"/>
  <c r="B28"/>
  <c r="B26" s="1"/>
  <c r="C21" l="1"/>
  <c r="D21" s="1"/>
  <c r="C26"/>
  <c r="D26" s="1"/>
  <c r="D28"/>
  <c r="B17"/>
  <c r="B31" s="1"/>
  <c r="B32" s="1"/>
  <c r="D19"/>
  <c r="C17"/>
  <c r="D17" l="1"/>
  <c r="C31"/>
  <c r="C32" s="1"/>
  <c r="B33"/>
  <c r="B38" s="1"/>
  <c r="D32" l="1"/>
  <c r="D31"/>
  <c r="D33" l="1"/>
  <c r="D38" s="1"/>
  <c r="C33"/>
  <c r="C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<sst xmlns="http://schemas.openxmlformats.org/spreadsheetml/2006/main" count="46" uniqueCount="43">
  <si>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</si>
  <si>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</si>
  <si>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</si>
  <si>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</si>
  <si>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</si>
  <si>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</si>
  <si>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</si>
  <si>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</si>
  <si>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</si>
  <si>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</si>
  <si>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</si>
  <si>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</si>
  <si>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</si>
  <si>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</si>
  <si>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</si>
  <si>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</si>
  <si>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</si>
  <si>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</si>
  <si>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</si>
  <si>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</si>
  <si>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</si>
  <si>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</si>
  <si>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</si>
  <si>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</si>
  <si>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</si>
  <si>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</si>
  <si>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</si>
  <si>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</si>
  <si>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</si>
  <si>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</si>
  <si>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</si>
  <si>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</si>
  <si>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</si>
  <si>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</si>
  <si>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</si>
  <si>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</si>
  <si>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</si>
  <si>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</si>
  <si>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</si>
  <si>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22 </t>
    </r>
    <r>
      <rPr>
        <sz val="11"/>
        <rFont val="Times New Roman"/>
        <family val="1"/>
        <charset val="204"/>
      </rPr>
      <t xml:space="preserve">по ул.Первомайская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</si>
  <si>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Промывка системы отопления</t>
  </si>
  <si>
    <t>2016-2017</t>
  </si>
  <si>
    <t>законодательство о сборах во внебюджетные фонды -20,2% от ФОТ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</si>
</sst>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topLeftCell="A8" workbookViewId="0">
      <selection activeCell="B9" sqref="B9:B38"/>
    </sheetView>
  </sheetViews>
  <sheetFormatPr defaultRowHeight="15"/>
  <cols>
    <col min="1" max="1" width="67.140625" customWidth="1"/>
    <col min="2" max="2" width="10.7109375" customWidth="1"/>
    <col min="3" max="4" width="10.5703125" customWidth="1"/>
  </cols>
  <sheetData>
    <row r="1" spans="1:4">
      <c r="B1" s="3" t="s">
        <v>31</v>
      </c>
      <c r="C1" s="3"/>
      <c r="D1" s="3"/>
    </row>
    <row r="2" spans="1:4">
      <c r="B2" s="26" t="s">
        <v>32</v>
      </c>
      <c r="C2" s="26"/>
      <c r="D2" s="26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3" t="s">
        <v>35</v>
      </c>
      <c r="C5" s="23"/>
      <c r="D5" s="23"/>
    </row>
    <row r="7" spans="1:4">
      <c r="A7" s="27" t="s">
        <v>39</v>
      </c>
      <c r="B7" s="27"/>
      <c r="C7" s="27"/>
      <c r="D7" s="27"/>
    </row>
    <row r="8" spans="1:4">
      <c r="A8" s="28"/>
      <c r="B8" s="28"/>
      <c r="C8" s="28"/>
      <c r="D8" s="28"/>
    </row>
    <row r="9" spans="1:4">
      <c r="A9" s="29" t="s">
        <v>0</v>
      </c>
      <c r="B9" s="30" t="s">
        <v>41</v>
      </c>
      <c r="C9" s="33" t="s">
        <v>19</v>
      </c>
      <c r="D9" s="36" t="s">
        <v>20</v>
      </c>
    </row>
    <row r="10" spans="1:4">
      <c r="A10" s="29"/>
      <c r="B10" s="31"/>
      <c r="C10" s="34"/>
      <c r="D10" s="37"/>
    </row>
    <row r="11" spans="1:4">
      <c r="A11" s="29"/>
      <c r="B11" s="32"/>
      <c r="C11" s="35"/>
      <c r="D11" s="38"/>
    </row>
    <row r="12" spans="1:4">
      <c r="A12" s="25" t="s">
        <v>2</v>
      </c>
      <c r="B12" s="8"/>
      <c r="C12" s="13"/>
      <c r="D12" s="13"/>
    </row>
    <row r="13" spans="1:4">
      <c r="A13" s="2" t="s">
        <v>18</v>
      </c>
      <c r="B13" s="7">
        <v>402.3</v>
      </c>
      <c r="C13" s="13"/>
      <c r="D13" s="13"/>
    </row>
    <row r="14" spans="1:4">
      <c r="A14" s="2" t="s">
        <v>30</v>
      </c>
      <c r="B14" s="7">
        <v>2</v>
      </c>
      <c r="C14" s="13"/>
      <c r="D14" s="13"/>
    </row>
    <row r="15" spans="1:4">
      <c r="A15" s="2" t="s">
        <v>1</v>
      </c>
      <c r="B15" s="7">
        <v>1957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28.5" customHeight="1">
      <c r="A17" s="5" t="s">
        <v>7</v>
      </c>
      <c r="B17" s="15">
        <f>B18+B19+B20</f>
        <v>19462.221475199993</v>
      </c>
      <c r="C17" s="17">
        <f>C18+C19+C20</f>
        <v>1621.8517895999994</v>
      </c>
      <c r="D17" s="14">
        <f>C17/B13</f>
        <v>4.0314486442953008</v>
      </c>
    </row>
    <row r="18" spans="1:4" ht="29.25" customHeight="1">
      <c r="A18" s="16" t="s">
        <v>8</v>
      </c>
      <c r="B18" s="24">
        <f>0.045*6048*1.5*1.15*2.3*12</f>
        <v>12957.537599999996</v>
      </c>
      <c r="C18" s="24">
        <f>0.045*6048*1.5*1.15*2.3</f>
        <v>1079.7947999999997</v>
      </c>
      <c r="D18" s="14">
        <f>C18/B13</f>
        <v>2.6840536912751669</v>
      </c>
    </row>
    <row r="19" spans="1:4">
      <c r="A19" s="2" t="s">
        <v>4</v>
      </c>
      <c r="B19" s="10">
        <f>B18*0.202</f>
        <v>2617.4225951999993</v>
      </c>
      <c r="C19" s="14">
        <f>C18*0.202</f>
        <v>218.11854959999994</v>
      </c>
      <c r="D19" s="14">
        <f>C19/B13</f>
        <v>0.54217884563758367</v>
      </c>
    </row>
    <row r="20" spans="1:4">
      <c r="A20" s="2" t="s">
        <v>5</v>
      </c>
      <c r="B20" s="10">
        <f>B18*0.3</f>
        <v>3887.2612799999988</v>
      </c>
      <c r="C20" s="14">
        <f>C18*0.3</f>
        <v>323.9384399999999</v>
      </c>
      <c r="D20" s="14">
        <f>C20/B13</f>
        <v>0.80521610738255012</v>
      </c>
    </row>
    <row r="21" spans="1:4" ht="27.75" customHeight="1">
      <c r="A21" s="5" t="s">
        <v>6</v>
      </c>
      <c r="B21" s="15">
        <f>B22+B23+B25+B24</f>
        <v>29257.261548799994</v>
      </c>
      <c r="C21" s="17">
        <f>C22+C23+C25+C24</f>
        <v>2438.1051290666664</v>
      </c>
      <c r="D21" s="14">
        <f>C21/B13</f>
        <v>6.0604154339216167</v>
      </c>
    </row>
    <row r="22" spans="1:4" ht="28.5" customHeight="1">
      <c r="A22" s="16" t="s">
        <v>9</v>
      </c>
      <c r="B22" s="24">
        <f>(0.055*6048*1.5*2.3*1.15*12)+(0.001*6048*1.5*2.5*1.15*12)</f>
        <v>16149.974399999997</v>
      </c>
      <c r="C22" s="24">
        <f>(0.055*6048*1.5*2.3*1.15)+(0.001*6048*1.5*2.5*1.15)</f>
        <v>1345.8311999999999</v>
      </c>
      <c r="D22" s="14">
        <f>C22/B13</f>
        <v>3.3453422818791942</v>
      </c>
    </row>
    <row r="23" spans="1:4">
      <c r="A23" s="2" t="s">
        <v>4</v>
      </c>
      <c r="B23" s="10">
        <f>B22*0.202</f>
        <v>3262.2948287999998</v>
      </c>
      <c r="C23" s="14">
        <f>C22*0.202</f>
        <v>271.8579024</v>
      </c>
      <c r="D23" s="14">
        <f>C23/B13</f>
        <v>0.67575914093959732</v>
      </c>
    </row>
    <row r="24" spans="1:4">
      <c r="A24" s="2" t="s">
        <v>40</v>
      </c>
      <c r="B24" s="10">
        <v>5000</v>
      </c>
      <c r="C24" s="14">
        <f>B24/12</f>
        <v>416.66666666666669</v>
      </c>
      <c r="D24" s="14">
        <f>C24/B13</f>
        <v>1.0357113265390669</v>
      </c>
    </row>
    <row r="25" spans="1:4">
      <c r="A25" s="2" t="s">
        <v>5</v>
      </c>
      <c r="B25" s="10">
        <f>B22*0.3</f>
        <v>4844.9923199999994</v>
      </c>
      <c r="C25" s="14">
        <f>C22*0.3</f>
        <v>403.74935999999997</v>
      </c>
      <c r="D25" s="14">
        <f>C25/B13</f>
        <v>1.0036026845637582</v>
      </c>
    </row>
    <row r="26" spans="1:4" ht="18" customHeight="1">
      <c r="A26" s="5" t="s">
        <v>36</v>
      </c>
      <c r="B26" s="15">
        <f>B27+B28+B29</f>
        <v>2444.5302336</v>
      </c>
      <c r="C26" s="17">
        <f>C27+C28+C29</f>
        <v>203.71085279999997</v>
      </c>
      <c r="D26" s="14">
        <f>C26/B13</f>
        <v>0.50636553020134223</v>
      </c>
    </row>
    <row r="27" spans="1:4" ht="28.5" customHeight="1">
      <c r="A27" s="16" t="s">
        <v>10</v>
      </c>
      <c r="B27" s="10">
        <f>0.013*6048*1.15*1.5*12</f>
        <v>1627.5167999999999</v>
      </c>
      <c r="C27" s="10">
        <f>0.013*6048*1.15*1.5</f>
        <v>135.62639999999999</v>
      </c>
      <c r="D27" s="14">
        <f>C27/B13</f>
        <v>0.33712751677852343</v>
      </c>
    </row>
    <row r="28" spans="1:4">
      <c r="A28" s="2" t="s">
        <v>4</v>
      </c>
      <c r="B28" s="10">
        <f>B27*0.202</f>
        <v>328.75839359999998</v>
      </c>
      <c r="C28" s="14">
        <f>C27*0.202</f>
        <v>27.396532799999999</v>
      </c>
      <c r="D28" s="14">
        <f>C28/B13</f>
        <v>6.8099758389261744E-2</v>
      </c>
    </row>
    <row r="29" spans="1:4">
      <c r="A29" s="2" t="s">
        <v>11</v>
      </c>
      <c r="B29" s="10">
        <f>B27*0.3</f>
        <v>488.25503999999995</v>
      </c>
      <c r="C29" s="14">
        <f>C27*0.3</f>
        <v>40.687919999999998</v>
      </c>
      <c r="D29" s="14">
        <f>C29/B13</f>
        <v>0.10113825503355704</v>
      </c>
    </row>
    <row r="30" spans="1:4">
      <c r="A30" s="6" t="s">
        <v>38</v>
      </c>
      <c r="B30" s="15">
        <f>(B18+B22+B27)*1.1</f>
        <v>33808.53168</v>
      </c>
      <c r="C30" s="17">
        <f>(C18+C22+C27)*1.1</f>
        <v>2817.3776399999997</v>
      </c>
      <c r="D30" s="17">
        <f>C30/B13</f>
        <v>7.0031758389261736</v>
      </c>
    </row>
    <row r="31" spans="1:4">
      <c r="A31" s="18" t="s">
        <v>12</v>
      </c>
      <c r="B31" s="15">
        <f>B17+B21+B26+B30</f>
        <v>84972.544937599989</v>
      </c>
      <c r="C31" s="19">
        <f>C17+C21+C26+C30</f>
        <v>7081.0454114666654</v>
      </c>
      <c r="D31" s="17">
        <f>C31/B13</f>
        <v>17.601405447344433</v>
      </c>
    </row>
    <row r="32" spans="1:4">
      <c r="A32" s="6" t="s">
        <v>27</v>
      </c>
      <c r="B32" s="15">
        <f>B31*0.1</f>
        <v>8497.2544937599996</v>
      </c>
      <c r="C32" s="17">
        <f>C31*0.1</f>
        <v>708.10454114666663</v>
      </c>
      <c r="D32" s="17">
        <f>C32/B13</f>
        <v>1.7601405447344436</v>
      </c>
    </row>
    <row r="33" spans="1:5">
      <c r="A33" s="6" t="s">
        <v>28</v>
      </c>
      <c r="B33" s="15">
        <f>B31+B32</f>
        <v>93469.799431359992</v>
      </c>
      <c r="C33" s="17">
        <f>C31+C32</f>
        <v>7789.1499526133321</v>
      </c>
      <c r="D33" s="17">
        <f>D31+D32</f>
        <v>19.361545992078877</v>
      </c>
    </row>
    <row r="34" spans="1:5">
      <c r="A34" s="6" t="s">
        <v>37</v>
      </c>
      <c r="B34" s="15">
        <f>B35+B36+B37</f>
        <v>26889.919999999998</v>
      </c>
      <c r="C34" s="17">
        <f>C35+C36+C37</f>
        <v>2042.4933333333336</v>
      </c>
      <c r="D34" s="17">
        <f>C34/B13</f>
        <v>5.0770403513132827</v>
      </c>
    </row>
    <row r="35" spans="1:5">
      <c r="A35" s="2" t="s">
        <v>17</v>
      </c>
      <c r="B35" s="11">
        <f>12320*1.1</f>
        <v>13552.000000000002</v>
      </c>
      <c r="C35" s="14">
        <f>B35/12</f>
        <v>1129.3333333333335</v>
      </c>
      <c r="D35" s="14">
        <f>C35/B13</f>
        <v>2.8071919794514875</v>
      </c>
    </row>
    <row r="36" spans="1:5">
      <c r="A36" s="2" t="s">
        <v>21</v>
      </c>
      <c r="B36" s="12">
        <v>7780</v>
      </c>
      <c r="C36" s="14">
        <v>450</v>
      </c>
      <c r="D36" s="14">
        <f>C36/B13</f>
        <v>1.1185682326621924</v>
      </c>
    </row>
    <row r="37" spans="1:5">
      <c r="A37" s="2" t="s">
        <v>22</v>
      </c>
      <c r="B37" s="12">
        <f>C37*12</f>
        <v>5557.92</v>
      </c>
      <c r="C37" s="14">
        <f>463.16</f>
        <v>463.16</v>
      </c>
      <c r="D37" s="14">
        <f>C37/B13</f>
        <v>1.1512801391996024</v>
      </c>
    </row>
    <row r="38" spans="1:5" ht="17.25" customHeight="1">
      <c r="A38" s="5" t="s">
        <v>26</v>
      </c>
      <c r="B38" s="20">
        <f>B33+B34</f>
        <v>120359.71943135999</v>
      </c>
      <c r="C38" s="22">
        <f>C33+C34</f>
        <v>9831.6432859466659</v>
      </c>
      <c r="D38" s="22">
        <f>D33+D34</f>
        <v>24.43858634339216</v>
      </c>
      <c r="E38">
        <v>24.44</v>
      </c>
    </row>
    <row r="39" spans="1:5">
      <c r="A39" s="4" t="s">
        <v>29</v>
      </c>
      <c r="B39" s="4"/>
    </row>
    <row r="40" spans="1:5">
      <c r="A40" s="4" t="s">
        <v>13</v>
      </c>
      <c r="B40" s="4"/>
    </row>
    <row r="41" spans="1:5">
      <c r="A41" s="4" t="s">
        <v>14</v>
      </c>
      <c r="B41" s="4"/>
    </row>
    <row r="42" spans="1:5">
      <c r="A42" s="4" t="s">
        <v>42</v>
      </c>
      <c r="B42" s="4"/>
    </row>
    <row r="43" spans="1:5">
      <c r="A43" s="4" t="s">
        <v>15</v>
      </c>
      <c r="B43" s="4"/>
    </row>
    <row r="44" spans="1:5">
      <c r="A44" s="4" t="s">
        <v>16</v>
      </c>
      <c r="B44" s="4"/>
    </row>
    <row r="45" spans="1:5">
      <c r="A45" s="21" t="s">
        <v>24</v>
      </c>
      <c r="B45" s="21"/>
      <c r="C45" s="21"/>
      <c r="D45" s="21"/>
    </row>
    <row r="46" spans="1:5">
      <c r="A46" s="4" t="s">
        <v>23</v>
      </c>
      <c r="B46" s="3"/>
    </row>
    <row r="47" spans="1:5">
      <c r="A47" s="4"/>
      <c r="B47" s="3"/>
    </row>
    <row r="48" spans="1:5">
      <c r="A48" s="26" t="s">
        <v>25</v>
      </c>
      <c r="B48" s="26"/>
      <c r="C48" s="26"/>
      <c r="D48" s="26"/>
    </row>
  </sheetData>
  <mergeCells count="7">
    <mergeCell ref="A48:D48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2017-03-22T10:45:39Z</cp:lastPrinted>
  <dcterms:created xsi:type="dcterms:W3CDTF">2013-02-11T11:41:49Z</dcterms:created>
  <dcterms:modified xsi:type="dcterms:W3CDTF">2017-04-04T12:09:02Z</dcterms:modified>
</cp:coreProperties>
</file>