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activeTab="1"/>
  </bookViews>
  <sheets>
    <sheet name="2016-2017" sheetId="4" r:id="rId1"/>
    <sheet name="Лист2" sheetId="6" r:id="rId2"/>
  </sheets>
  <calcPr calcId="125725"/>
</workbook>
</file>

<file path=xl/calcChain.xml><?xml version="1.0" encoding="utf-8"?>
<calcChain xmlns="http://schemas.openxmlformats.org/spreadsheetml/2006/main">
  <c r="B35" i="4"/>
  <c r="C22"/>
  <c r="B22"/>
  <c r="B34"/>
  <c r="B37"/>
  <c r="D37"/>
  <c r="D36"/>
  <c r="C35"/>
  <c r="D35" s="1"/>
  <c r="C27"/>
  <c r="C29" s="1"/>
  <c r="D29" s="1"/>
  <c r="B27"/>
  <c r="C24"/>
  <c r="D24" s="1"/>
  <c r="D22"/>
  <c r="B23"/>
  <c r="C18"/>
  <c r="D18" s="1"/>
  <c r="B18"/>
  <c r="B20" s="1"/>
  <c r="C34" l="1"/>
  <c r="C30"/>
  <c r="B30"/>
  <c r="D34"/>
  <c r="B25"/>
  <c r="B21" s="1"/>
  <c r="D27"/>
  <c r="C19"/>
  <c r="C20"/>
  <c r="D20" s="1"/>
  <c r="C23"/>
  <c r="B19"/>
  <c r="B17" s="1"/>
  <c r="C25"/>
  <c r="D25" s="1"/>
  <c r="C28"/>
  <c r="D30"/>
  <c r="B28"/>
  <c r="B29"/>
  <c r="D19" l="1"/>
  <c r="C17"/>
  <c r="C26"/>
  <c r="D26" s="1"/>
  <c r="D28"/>
  <c r="D23"/>
  <c r="C21"/>
  <c r="D21" s="1"/>
  <c r="B26"/>
  <c r="B31" s="1"/>
  <c r="B32" s="1"/>
  <c r="B33" l="1"/>
  <c r="B38" s="1"/>
  <c r="D17"/>
  <c r="C31"/>
  <c r="C32" s="1"/>
  <c r="D32" l="1"/>
  <c r="D31"/>
  <c r="C33" l="1"/>
  <c r="C38" s="1"/>
  <c r="D33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<sst xmlns="http://schemas.openxmlformats.org/spreadsheetml/2006/main" count="46" uniqueCount="43">
  <si>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</si>
  <si>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</si>
  <si>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</si>
  <si>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</si>
  <si>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</si>
  <si>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</si>
  <si>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</si>
  <si>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</si>
  <si>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</si>
  <si>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</si>
  <si>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</si>
  <si>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</si>
  <si>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</si>
  <si>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</si>
  <si>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</si>
  <si>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</si>
  <si>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</si>
  <si>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</si>
  <si>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</si>
  <si>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</si>
  <si>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</si>
  <si>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</si>
  <si>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</si>
  <si>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</si>
  <si>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</si>
  <si>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</si>
  <si>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</si>
  <si>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</si>
  <si>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</si>
  <si>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</si>
  <si>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</si>
  <si>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</si>
  <si>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</si>
  <si>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</si>
  <si>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</si>
  <si>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</si>
  <si>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</si>
  <si>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</si>
  <si>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</si>
  <si>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2а </t>
    </r>
    <r>
      <rPr>
        <sz val="11"/>
        <rFont val="Times New Roman"/>
        <family val="1"/>
        <charset val="204"/>
      </rPr>
      <t xml:space="preserve">по пер.Первомайский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</si>
  <si>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</si>
  <si>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2016-2017</t>
  </si>
  <si>
    <t>законодательство о сборах во внебюджетные фонды .-20,2% от ФОТ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</si>
</sst>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2" fontId="1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opLeftCell="A10" workbookViewId="0">
      <selection activeCell="B9" sqref="B9:B38"/>
    </sheetView>
  </sheetViews>
  <sheetFormatPr defaultRowHeight="15"/>
  <cols>
    <col min="1" max="1" width="61.28515625" customWidth="1"/>
    <col min="2" max="2" width="12.140625" customWidth="1"/>
    <col min="3" max="3" width="12.28515625" customWidth="1"/>
    <col min="4" max="4" width="13.5703125" customWidth="1"/>
  </cols>
  <sheetData>
    <row r="1" spans="1:4">
      <c r="B1" s="3" t="s">
        <v>31</v>
      </c>
      <c r="C1" s="3"/>
      <c r="D1" s="3"/>
    </row>
    <row r="2" spans="1:4">
      <c r="B2" s="27" t="s">
        <v>32</v>
      </c>
      <c r="C2" s="27"/>
      <c r="D2" s="27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8" t="s">
        <v>39</v>
      </c>
      <c r="B7" s="28"/>
      <c r="C7" s="28"/>
      <c r="D7" s="28"/>
    </row>
    <row r="8" spans="1:4">
      <c r="A8" s="29"/>
      <c r="B8" s="29"/>
      <c r="C8" s="29"/>
      <c r="D8" s="29"/>
    </row>
    <row r="9" spans="1:4">
      <c r="A9" s="30" t="s">
        <v>0</v>
      </c>
      <c r="B9" s="31" t="s">
        <v>41</v>
      </c>
      <c r="C9" s="34" t="s">
        <v>19</v>
      </c>
      <c r="D9" s="37" t="s">
        <v>20</v>
      </c>
    </row>
    <row r="10" spans="1:4">
      <c r="A10" s="30"/>
      <c r="B10" s="32"/>
      <c r="C10" s="35"/>
      <c r="D10" s="38"/>
    </row>
    <row r="11" spans="1:4">
      <c r="A11" s="30"/>
      <c r="B11" s="33"/>
      <c r="C11" s="36"/>
      <c r="D11" s="39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480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1962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29.25" customHeight="1">
      <c r="A17" s="5" t="s">
        <v>7</v>
      </c>
      <c r="B17" s="15">
        <f>B18+B19+B20</f>
        <v>30274.566739199992</v>
      </c>
      <c r="C17" s="17">
        <f>C18+C19+C20</f>
        <v>2522.8805615999995</v>
      </c>
      <c r="D17" s="14">
        <f>C17/B13</f>
        <v>5.2560011699999993</v>
      </c>
    </row>
    <row r="18" spans="1:4" ht="31.5" customHeight="1">
      <c r="A18" s="16" t="s">
        <v>8</v>
      </c>
      <c r="B18" s="24">
        <f>0.07*6048*1.5*1.15*2.3*12</f>
        <v>20156.169599999994</v>
      </c>
      <c r="C18" s="24">
        <f>0.07*6048*1.5*1.15*2.3</f>
        <v>1679.6807999999996</v>
      </c>
      <c r="D18" s="14">
        <f>C18/B13</f>
        <v>3.4993349999999994</v>
      </c>
    </row>
    <row r="19" spans="1:4">
      <c r="A19" s="2" t="s">
        <v>4</v>
      </c>
      <c r="B19" s="10">
        <f>B18*0.202</f>
        <v>4071.546259199999</v>
      </c>
      <c r="C19" s="14">
        <f>C18*0.202</f>
        <v>339.29552159999997</v>
      </c>
      <c r="D19" s="14">
        <f>C19/B13</f>
        <v>0.70686566999999989</v>
      </c>
    </row>
    <row r="20" spans="1:4">
      <c r="A20" s="2" t="s">
        <v>5</v>
      </c>
      <c r="B20" s="10">
        <f>B18*0.3</f>
        <v>6046.8508799999981</v>
      </c>
      <c r="C20" s="14">
        <f>C18*0.3</f>
        <v>503.90423999999985</v>
      </c>
      <c r="D20" s="14">
        <f>C20/B13</f>
        <v>1.0498004999999997</v>
      </c>
    </row>
    <row r="21" spans="1:4" ht="30.75" customHeight="1">
      <c r="A21" s="5" t="s">
        <v>6</v>
      </c>
      <c r="B21" s="15">
        <f>B22+B23+B25+B24</f>
        <v>28824.767738239996</v>
      </c>
      <c r="C21" s="17">
        <f>C22+C23+C25+C24</f>
        <v>2402.0639781866666</v>
      </c>
      <c r="D21" s="14">
        <f>C21/B13</f>
        <v>5.0042999545555551</v>
      </c>
    </row>
    <row r="22" spans="1:4" ht="33" customHeight="1">
      <c r="A22" s="16" t="s">
        <v>9</v>
      </c>
      <c r="B22" s="10">
        <f>(0.054*6048*1.5*2.3*1.15*12)+(0.001*6048*1.5*2.5*1.15*12)</f>
        <v>15862.029119999999</v>
      </c>
      <c r="C22" s="10">
        <f>(0.054*6048*1.5*2.3*1.15)+(0.001*6048*1.5*2.5*1.15)</f>
        <v>1321.8357599999999</v>
      </c>
      <c r="D22" s="14">
        <f>C22/B13</f>
        <v>2.7538244999999999</v>
      </c>
    </row>
    <row r="23" spans="1:4">
      <c r="A23" s="2" t="s">
        <v>4</v>
      </c>
      <c r="B23" s="10">
        <f>B22*0.202</f>
        <v>3204.1298822399999</v>
      </c>
      <c r="C23" s="26">
        <f>C22*0.202</f>
        <v>267.01082352000003</v>
      </c>
      <c r="D23" s="14">
        <f>C23/B13</f>
        <v>0.55627254900000012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0.86805555555555558</v>
      </c>
    </row>
    <row r="25" spans="1:4">
      <c r="A25" s="2" t="s">
        <v>5</v>
      </c>
      <c r="B25" s="10">
        <f>B22*0.3</f>
        <v>4758.6087359999992</v>
      </c>
      <c r="C25" s="14">
        <f>C22*0.3</f>
        <v>396.55072799999999</v>
      </c>
      <c r="D25" s="14">
        <f>C25/B13</f>
        <v>0.82614734999999995</v>
      </c>
    </row>
    <row r="26" spans="1:4" ht="36.75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0.45704357999999989</v>
      </c>
    </row>
    <row r="27" spans="1:4" ht="28.5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0.30428999999999995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6.146658E-2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9.1286999999999979E-2</v>
      </c>
    </row>
    <row r="30" spans="1:4">
      <c r="A30" s="6" t="s">
        <v>38</v>
      </c>
      <c r="B30" s="15">
        <f>(B18+B22+B27)*1.1</f>
        <v>41548.000031999989</v>
      </c>
      <c r="C30" s="17">
        <f>(C18+C22+C27)*1.1</f>
        <v>3462.3333360000001</v>
      </c>
      <c r="D30" s="17">
        <f>C30/B13</f>
        <v>7.2131944500000005</v>
      </c>
    </row>
    <row r="31" spans="1:4">
      <c r="A31" s="18" t="s">
        <v>12</v>
      </c>
      <c r="B31" s="15">
        <f>B17+B21+B26+B30</f>
        <v>103279.90553023998</v>
      </c>
      <c r="C31" s="19">
        <f>C17+C21+C26+C30</f>
        <v>8606.6587941866655</v>
      </c>
      <c r="D31" s="17">
        <f>C31/B13</f>
        <v>17.930539154555554</v>
      </c>
    </row>
    <row r="32" spans="1:4">
      <c r="A32" s="6" t="s">
        <v>27</v>
      </c>
      <c r="B32" s="15">
        <f>B31*0.1</f>
        <v>10327.990553023999</v>
      </c>
      <c r="C32" s="17">
        <f>C31*0.1</f>
        <v>860.66587941866658</v>
      </c>
      <c r="D32" s="17">
        <f>C32/B13</f>
        <v>1.7930539154555554</v>
      </c>
    </row>
    <row r="33" spans="1:5">
      <c r="A33" s="6" t="s">
        <v>28</v>
      </c>
      <c r="B33" s="15">
        <f>B31+B32</f>
        <v>113607.89608326397</v>
      </c>
      <c r="C33" s="17">
        <f>C31+C32</f>
        <v>9467.3246736053316</v>
      </c>
      <c r="D33" s="17">
        <f>D31+D32</f>
        <v>19.723593070011109</v>
      </c>
    </row>
    <row r="34" spans="1:5">
      <c r="A34" s="6" t="s">
        <v>37</v>
      </c>
      <c r="B34" s="15">
        <f>B35+B36+B37</f>
        <v>29096.720000000001</v>
      </c>
      <c r="C34" s="17">
        <f>C35+C36+C37</f>
        <v>2263.8933333333334</v>
      </c>
      <c r="D34" s="17">
        <f>C34/B13</f>
        <v>4.7164444444444449</v>
      </c>
    </row>
    <row r="35" spans="1:5">
      <c r="A35" s="2" t="s">
        <v>17</v>
      </c>
      <c r="B35" s="11">
        <f>12050*1.1</f>
        <v>13255.000000000002</v>
      </c>
      <c r="C35" s="14">
        <f>B35/12</f>
        <v>1104.5833333333335</v>
      </c>
      <c r="D35" s="14">
        <f>C35/B13</f>
        <v>2.3012152777777781</v>
      </c>
    </row>
    <row r="36" spans="1:5">
      <c r="A36" s="2" t="s">
        <v>21</v>
      </c>
      <c r="B36" s="12">
        <v>8950</v>
      </c>
      <c r="C36" s="14">
        <v>585</v>
      </c>
      <c r="D36" s="14">
        <f>C36/B13</f>
        <v>1.21875</v>
      </c>
    </row>
    <row r="37" spans="1:5">
      <c r="A37" s="2" t="s">
        <v>22</v>
      </c>
      <c r="B37" s="12">
        <f>C37*12</f>
        <v>6891.7199999999993</v>
      </c>
      <c r="C37" s="14">
        <v>574.30999999999995</v>
      </c>
      <c r="D37" s="14">
        <f>C37/B13</f>
        <v>1.1964791666666665</v>
      </c>
    </row>
    <row r="38" spans="1:5" ht="15" customHeight="1">
      <c r="A38" s="5" t="s">
        <v>26</v>
      </c>
      <c r="B38" s="20">
        <f>B33+B34</f>
        <v>142704.61608326397</v>
      </c>
      <c r="C38" s="22">
        <f>C33+C34</f>
        <v>11731.218006938665</v>
      </c>
      <c r="D38" s="22">
        <f>D33+D34</f>
        <v>24.440037514455554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42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4"/>
      <c r="B47" s="3"/>
    </row>
    <row r="48" spans="1:5">
      <c r="A48" s="27" t="s">
        <v>25</v>
      </c>
      <c r="B48" s="27"/>
      <c r="C48" s="27"/>
      <c r="D48" s="27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2016-2017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2017-03-21T13:06:19Z</cp:lastPrinted>
  <dcterms:created xsi:type="dcterms:W3CDTF">2013-02-11T11:41:49Z</dcterms:created>
  <dcterms:modified xsi:type="dcterms:W3CDTF">2017-04-04T12:08:21Z</dcterms:modified>
</cp:coreProperties>
</file>