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C18" i="4"/>
  <c r="B34"/>
  <c r="B31"/>
  <c r="C29"/>
  <c r="B29"/>
  <c r="C36"/>
  <c r="D36" s="1"/>
  <c r="D35"/>
  <c r="C34"/>
  <c r="D34" s="1"/>
  <c r="B33"/>
  <c r="C26"/>
  <c r="C28" s="1"/>
  <c r="D28" s="1"/>
  <c r="B26"/>
  <c r="B28" s="1"/>
  <c r="C22"/>
  <c r="C24" s="1"/>
  <c r="D24" s="1"/>
  <c r="B22"/>
  <c r="B24" s="1"/>
  <c r="B18"/>
  <c r="B19" l="1"/>
  <c r="B17" s="1"/>
  <c r="B30" s="1"/>
  <c r="B20"/>
  <c r="B23"/>
  <c r="B21" s="1"/>
  <c r="B27"/>
  <c r="B25" s="1"/>
  <c r="D18"/>
  <c r="D22"/>
  <c r="D26"/>
  <c r="C19"/>
  <c r="D19" s="1"/>
  <c r="C20"/>
  <c r="D20" s="1"/>
  <c r="C23"/>
  <c r="C27"/>
  <c r="D29"/>
  <c r="C33"/>
  <c r="D33" s="1"/>
  <c r="B32" l="1"/>
  <c r="B37" s="1"/>
  <c r="C21"/>
  <c r="D21" s="1"/>
  <c r="D23"/>
  <c r="C25"/>
  <c r="D25" s="1"/>
  <c r="D27"/>
  <c r="C17"/>
  <c r="C30" l="1"/>
  <c r="C31" s="1"/>
  <c r="D17"/>
  <c r="D31" l="1"/>
  <c r="D30"/>
  <c r="D32" l="1"/>
  <c r="D37" s="1"/>
  <c r="C32"/>
  <c r="C37" s="1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<sst xmlns="http://schemas.openxmlformats.org/spreadsheetml/2006/main" count="45" uniqueCount="42">
  <si>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</si>
  <si>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</si>
  <si>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</si>
  <si>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</si>
  <si>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</si>
  <si>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</si>
  <si>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</si>
  <si>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</si>
  <si>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</si>
  <si>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</si>
  <si>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</si>
  <si>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</si>
  <si>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</si>
  <si>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</si>
  <si>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</si>
  <si>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</si>
  <si>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</si>
  <si>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</si>
  <si>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</si>
  <si>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</si>
  <si>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</si>
  <si>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</si>
  <si>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</si>
  <si>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</si>
  <si>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</si>
  <si>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</si>
  <si>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</si>
  <si>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</si>
  <si>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</si>
  <si>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</si>
  <si>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</si>
  <si>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</si>
  <si>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</si>
  <si>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</si>
  <si>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</si>
  <si>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</si>
  <si>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</si>
  <si>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</si>
  <si>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</si>
  <si>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34 </t>
    </r>
    <r>
      <rPr>
        <sz val="11"/>
        <rFont val="Times New Roman"/>
        <family val="1"/>
        <charset val="204"/>
      </rPr>
      <t xml:space="preserve">по ул.Первомайская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</si>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</sst>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2" workbookViewId="0">
      <selection activeCell="F33" sqref="F33"/>
    </sheetView>
  </sheetViews>
  <sheetFormatPr defaultRowHeight="15"/>
  <cols>
    <col min="1" max="1" width="60.7109375" customWidth="1"/>
    <col min="2" max="3" width="12.42578125" customWidth="1"/>
    <col min="4" max="4" width="12.7109375" customWidth="1"/>
  </cols>
  <sheetData>
    <row r="1" spans="1:4">
      <c r="B1" s="3" t="s">
        <v>31</v>
      </c>
      <c r="C1" s="3"/>
      <c r="D1" s="3"/>
    </row>
    <row r="2" spans="1:4">
      <c r="B2" s="26" t="s">
        <v>32</v>
      </c>
      <c r="C2" s="26"/>
      <c r="D2" s="26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7" t="s">
        <v>39</v>
      </c>
      <c r="B7" s="27"/>
      <c r="C7" s="27"/>
      <c r="D7" s="27"/>
    </row>
    <row r="8" spans="1:4">
      <c r="A8" s="28"/>
      <c r="B8" s="28"/>
      <c r="C8" s="28"/>
      <c r="D8" s="28"/>
    </row>
    <row r="9" spans="1:4">
      <c r="A9" s="29" t="s">
        <v>0</v>
      </c>
      <c r="B9" s="30" t="s">
        <v>41</v>
      </c>
      <c r="C9" s="33" t="s">
        <v>19</v>
      </c>
      <c r="D9" s="36" t="s">
        <v>20</v>
      </c>
    </row>
    <row r="10" spans="1:4">
      <c r="A10" s="29"/>
      <c r="B10" s="31"/>
      <c r="C10" s="34"/>
      <c r="D10" s="37"/>
    </row>
    <row r="11" spans="1:4">
      <c r="A11" s="29"/>
      <c r="B11" s="32"/>
      <c r="C11" s="35"/>
      <c r="D11" s="38"/>
    </row>
    <row r="12" spans="1:4">
      <c r="A12" s="25" t="s">
        <v>2</v>
      </c>
      <c r="B12" s="8"/>
      <c r="C12" s="13"/>
      <c r="D12" s="13"/>
    </row>
    <row r="13" spans="1:4">
      <c r="A13" s="2" t="s">
        <v>18</v>
      </c>
      <c r="B13" s="7">
        <v>165.4</v>
      </c>
      <c r="C13" s="13"/>
      <c r="D13" s="13"/>
    </row>
    <row r="14" spans="1:4">
      <c r="A14" s="2" t="s">
        <v>30</v>
      </c>
      <c r="B14" s="7">
        <v>1</v>
      </c>
      <c r="C14" s="13"/>
      <c r="D14" s="13"/>
    </row>
    <row r="15" spans="1:4">
      <c r="A15" s="2" t="s">
        <v>1</v>
      </c>
      <c r="B15" s="7">
        <v>1936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28.5" customHeight="1">
      <c r="A17" s="5" t="s">
        <v>7</v>
      </c>
      <c r="B17" s="15">
        <f>B18+B19+B20</f>
        <v>10379.85145344</v>
      </c>
      <c r="C17" s="17">
        <f>C18+C19+C20</f>
        <v>901.02877199999989</v>
      </c>
      <c r="D17" s="14">
        <f>C17/B13</f>
        <v>5.4475741958887536</v>
      </c>
    </row>
    <row r="18" spans="1:4" ht="28.5" customHeight="1">
      <c r="A18" s="16" t="s">
        <v>8</v>
      </c>
      <c r="B18" s="24">
        <f>0.024*6048*1.5*1.15*2.3*12</f>
        <v>6910.6867199999997</v>
      </c>
      <c r="C18" s="24">
        <f>0.025*6048*1.5*1.15*2.3</f>
        <v>599.88599999999997</v>
      </c>
      <c r="D18" s="14">
        <f>C18/B13</f>
        <v>3.6268802902055621</v>
      </c>
    </row>
    <row r="19" spans="1:4">
      <c r="A19" s="2" t="s">
        <v>4</v>
      </c>
      <c r="B19" s="10">
        <f>B18*0.202</f>
        <v>1395.9587174400001</v>
      </c>
      <c r="C19" s="14">
        <f>C18*0.202</f>
        <v>121.17697200000001</v>
      </c>
      <c r="D19" s="14">
        <f>C19/B13</f>
        <v>0.73262981862152354</v>
      </c>
    </row>
    <row r="20" spans="1:4">
      <c r="A20" s="2" t="s">
        <v>5</v>
      </c>
      <c r="B20" s="10">
        <f>B18*0.3</f>
        <v>2073.2060159999996</v>
      </c>
      <c r="C20" s="14">
        <f>C18*0.3</f>
        <v>179.96579999999997</v>
      </c>
      <c r="D20" s="14">
        <f>C20/B13</f>
        <v>1.0880640870616685</v>
      </c>
    </row>
    <row r="21" spans="1:4" ht="29.25" customHeight="1">
      <c r="A21" s="5" t="s">
        <v>6</v>
      </c>
      <c r="B21" s="15">
        <f>B22+B23+B24</f>
        <v>10417.45961088</v>
      </c>
      <c r="C21" s="17">
        <f>C22+C23+C24</f>
        <v>864.98762111999986</v>
      </c>
      <c r="D21" s="14">
        <f>C21/B13</f>
        <v>5.2296712280532036</v>
      </c>
    </row>
    <row r="22" spans="1:4" ht="30" customHeight="1">
      <c r="A22" s="16" t="s">
        <v>9</v>
      </c>
      <c r="B22" s="24">
        <f>(0.023*6048*1.5*2.3*1.15*12)+(0.001*6048*1.5*2.5*1.15*12)</f>
        <v>6935.7254399999993</v>
      </c>
      <c r="C22" s="24">
        <f>(0.023*6048*1.5*2.3*1.15)+(0.001*6048*1.5*2.3*1.15)</f>
        <v>575.89055999999994</v>
      </c>
      <c r="D22" s="14">
        <f>C22/B13</f>
        <v>3.4818050785973393</v>
      </c>
    </row>
    <row r="23" spans="1:4">
      <c r="A23" s="2" t="s">
        <v>4</v>
      </c>
      <c r="B23" s="10">
        <f>B22*0.202</f>
        <v>1401.0165388799999</v>
      </c>
      <c r="C23" s="14">
        <f>C22*0.202</f>
        <v>116.32989311999999</v>
      </c>
      <c r="D23" s="14">
        <f>C23/B13</f>
        <v>0.70332462587666256</v>
      </c>
    </row>
    <row r="24" spans="1:4">
      <c r="A24" s="2" t="s">
        <v>5</v>
      </c>
      <c r="B24" s="10">
        <f>B22*0.3</f>
        <v>2080.7176319999999</v>
      </c>
      <c r="C24" s="14">
        <f>C22*0.3</f>
        <v>172.76716799999997</v>
      </c>
      <c r="D24" s="14">
        <f>C24/B13</f>
        <v>1.0445415235792017</v>
      </c>
    </row>
    <row r="25" spans="1:4" ht="30" customHeight="1">
      <c r="A25" s="5" t="s">
        <v>36</v>
      </c>
      <c r="B25" s="15">
        <f>B26+B27+B28</f>
        <v>1880.407872</v>
      </c>
      <c r="C25" s="17">
        <f>C26+C27+C28</f>
        <v>156.70065599999998</v>
      </c>
      <c r="D25" s="14">
        <f>C25/B13</f>
        <v>0.94740420798065283</v>
      </c>
    </row>
    <row r="26" spans="1:4" ht="31.5" customHeight="1">
      <c r="A26" s="16" t="s">
        <v>10</v>
      </c>
      <c r="B26" s="10">
        <f>0.01*6048*1.15*1.5*12</f>
        <v>1251.9359999999999</v>
      </c>
      <c r="C26" s="10">
        <f>0.01*6048*1.15*1.5</f>
        <v>104.32799999999999</v>
      </c>
      <c r="D26" s="14">
        <f>C26/B13</f>
        <v>0.63076178960096729</v>
      </c>
    </row>
    <row r="27" spans="1:4">
      <c r="A27" s="2" t="s">
        <v>4</v>
      </c>
      <c r="B27" s="10">
        <f>B26*0.202</f>
        <v>252.89107200000001</v>
      </c>
      <c r="C27" s="14">
        <f>C26*0.202</f>
        <v>21.074255999999998</v>
      </c>
      <c r="D27" s="14">
        <f>C27/B13</f>
        <v>0.12741388149939539</v>
      </c>
    </row>
    <row r="28" spans="1:4">
      <c r="A28" s="2" t="s">
        <v>11</v>
      </c>
      <c r="B28" s="10">
        <f>B26*0.3</f>
        <v>375.58079999999995</v>
      </c>
      <c r="C28" s="14">
        <f>C26*0.3</f>
        <v>31.298399999999994</v>
      </c>
      <c r="D28" s="14">
        <f>C28/B13</f>
        <v>0.18922853688029015</v>
      </c>
    </row>
    <row r="29" spans="1:4">
      <c r="A29" s="6" t="s">
        <v>38</v>
      </c>
      <c r="B29" s="15">
        <f>(B18+B22+B26)*1.1</f>
        <v>16608.182976</v>
      </c>
      <c r="C29" s="19">
        <f>(C18+C22+C26)*1.1</f>
        <v>1408.1150159999997</v>
      </c>
      <c r="D29" s="17">
        <f>C29/B13</f>
        <v>8.5133918742442543</v>
      </c>
    </row>
    <row r="30" spans="1:4">
      <c r="A30" s="18" t="s">
        <v>12</v>
      </c>
      <c r="B30" s="15">
        <f>B17+B21+B25+B29</f>
        <v>39285.901912319998</v>
      </c>
      <c r="C30" s="19">
        <f>C17+C21+C25+C29</f>
        <v>3330.8320651199992</v>
      </c>
      <c r="D30" s="17">
        <f>C30/B13</f>
        <v>20.138041506166864</v>
      </c>
    </row>
    <row r="31" spans="1:4">
      <c r="A31" s="6" t="s">
        <v>27</v>
      </c>
      <c r="B31" s="15">
        <f>B30*0.1</f>
        <v>3928.5901912320001</v>
      </c>
      <c r="C31" s="17">
        <f>C30*0.1</f>
        <v>333.08320651199995</v>
      </c>
      <c r="D31" s="17">
        <f>C31/B13</f>
        <v>2.0138041506166866</v>
      </c>
    </row>
    <row r="32" spans="1:4">
      <c r="A32" s="6" t="s">
        <v>28</v>
      </c>
      <c r="B32" s="15">
        <f>B30+B31</f>
        <v>43214.492103551995</v>
      </c>
      <c r="C32" s="17">
        <f>C30+C31</f>
        <v>3663.9152716319991</v>
      </c>
      <c r="D32" s="17">
        <f>D30+D31</f>
        <v>22.15184565678355</v>
      </c>
    </row>
    <row r="33" spans="1:5">
      <c r="A33" s="6" t="s">
        <v>37</v>
      </c>
      <c r="B33" s="15">
        <f>B34+B35+B36</f>
        <v>4050</v>
      </c>
      <c r="C33" s="17">
        <f>C34+C35+C36</f>
        <v>379.16666666666663</v>
      </c>
      <c r="D33" s="17">
        <f>C33/B13</f>
        <v>2.2924224103184199</v>
      </c>
    </row>
    <row r="34" spans="1:5">
      <c r="A34" s="2" t="s">
        <v>17</v>
      </c>
      <c r="B34" s="11">
        <f>2500*1.1</f>
        <v>2750</v>
      </c>
      <c r="C34" s="14">
        <f>B34/12</f>
        <v>229.16666666666666</v>
      </c>
      <c r="D34" s="14">
        <f>C34/B13</f>
        <v>1.3855300282144296</v>
      </c>
    </row>
    <row r="35" spans="1:5">
      <c r="A35" s="2" t="s">
        <v>21</v>
      </c>
      <c r="B35" s="12">
        <v>1300</v>
      </c>
      <c r="C35" s="14">
        <v>150</v>
      </c>
      <c r="D35" s="14">
        <f>C35/B13</f>
        <v>0.90689238210399026</v>
      </c>
    </row>
    <row r="36" spans="1:5">
      <c r="A36" s="2" t="s">
        <v>22</v>
      </c>
      <c r="B36" s="12">
        <v>0</v>
      </c>
      <c r="C36" s="14">
        <f>B36/12</f>
        <v>0</v>
      </c>
      <c r="D36" s="14">
        <f>C36/B13</f>
        <v>0</v>
      </c>
    </row>
    <row r="37" spans="1:5" ht="18.75" customHeight="1">
      <c r="A37" s="5" t="s">
        <v>26</v>
      </c>
      <c r="B37" s="20">
        <f>B32+B33</f>
        <v>47264.492103551995</v>
      </c>
      <c r="C37" s="22">
        <f>C32+C33</f>
        <v>4043.0819382986656</v>
      </c>
      <c r="D37" s="22">
        <f>D32+D33</f>
        <v>24.444268067101969</v>
      </c>
      <c r="E37">
        <v>24.44</v>
      </c>
    </row>
    <row r="38" spans="1:5">
      <c r="A38" s="4" t="s">
        <v>29</v>
      </c>
      <c r="B38" s="4"/>
    </row>
    <row r="39" spans="1:5">
      <c r="A39" s="4" t="s">
        <v>13</v>
      </c>
      <c r="B39" s="4"/>
    </row>
    <row r="40" spans="1:5">
      <c r="A40" s="4" t="s">
        <v>14</v>
      </c>
      <c r="B40" s="4"/>
    </row>
    <row r="41" spans="1:5">
      <c r="A41" s="4" t="s">
        <v>40</v>
      </c>
      <c r="B41" s="4"/>
    </row>
    <row r="42" spans="1:5">
      <c r="A42" s="4" t="s">
        <v>15</v>
      </c>
      <c r="B42" s="4"/>
    </row>
    <row r="43" spans="1:5">
      <c r="A43" s="4" t="s">
        <v>16</v>
      </c>
      <c r="B43" s="4"/>
    </row>
    <row r="44" spans="1:5">
      <c r="A44" s="21" t="s">
        <v>24</v>
      </c>
      <c r="B44" s="21"/>
      <c r="C44" s="21"/>
      <c r="D44" s="21"/>
    </row>
    <row r="45" spans="1:5">
      <c r="A45" s="4" t="s">
        <v>23</v>
      </c>
      <c r="B45" s="3"/>
    </row>
    <row r="46" spans="1:5">
      <c r="A46" s="4"/>
      <c r="B46" s="3"/>
    </row>
    <row r="47" spans="1:5">
      <c r="A47" s="4"/>
      <c r="B47" s="3"/>
    </row>
    <row r="48" spans="1:5">
      <c r="A48" s="4"/>
      <c r="B48" s="3"/>
    </row>
    <row r="49" spans="1:4">
      <c r="A49" s="26" t="s">
        <v>25</v>
      </c>
      <c r="B49" s="26"/>
      <c r="C49" s="26"/>
      <c r="D49" s="26"/>
    </row>
  </sheetData>
  <mergeCells count="7">
    <mergeCell ref="A49:D49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2017-03-22T10:49:31Z</cp:lastPrinted>
  <dcterms:created xsi:type="dcterms:W3CDTF">2013-02-11T11:41:49Z</dcterms:created>
  <dcterms:modified xsi:type="dcterms:W3CDTF">2017-04-04T12:10:47Z</dcterms:modified>
</cp:coreProperties>
</file>