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32"/>
  <c r="C32"/>
  <c r="B22"/>
  <c r="C22"/>
  <c r="C18"/>
  <c r="B30"/>
  <c r="C30"/>
  <c r="B36"/>
  <c r="B37"/>
  <c r="D36"/>
  <c r="C35"/>
  <c r="D35" s="1"/>
  <c r="C28"/>
  <c r="C26" s="1"/>
  <c r="D26" s="1"/>
  <c r="C27"/>
  <c r="C29" s="1"/>
  <c r="D29" s="1"/>
  <c r="B27"/>
  <c r="B29" s="1"/>
  <c r="C24"/>
  <c r="D24" s="1"/>
  <c r="D22"/>
  <c r="B25"/>
  <c r="D18"/>
  <c r="B18"/>
  <c r="B34" l="1"/>
  <c r="C34"/>
  <c r="D34" s="1"/>
  <c r="C25"/>
  <c r="D25" s="1"/>
  <c r="C19"/>
  <c r="D19" s="1"/>
  <c r="C20"/>
  <c r="D20" s="1"/>
  <c r="C23"/>
  <c r="D27"/>
  <c r="D28"/>
  <c r="D37"/>
  <c r="B19"/>
  <c r="B20"/>
  <c r="B17" s="1"/>
  <c r="B21"/>
  <c r="B23"/>
  <c r="D30"/>
  <c r="B28"/>
  <c r="B26" s="1"/>
  <c r="C17" l="1"/>
  <c r="B31"/>
  <c r="D23"/>
  <c r="C21"/>
  <c r="D21" s="1"/>
  <c r="B33" l="1"/>
  <c r="B38" s="1"/>
  <c r="D17"/>
  <c r="C31"/>
  <c r="D32" l="1"/>
  <c r="D31"/>
  <c r="C33" l="1"/>
  <c r="C38" s="1"/>
  <c r="D33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<sst xmlns="http://schemas.openxmlformats.org/spreadsheetml/2006/main" count="46" uniqueCount="43">
  <si>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</si>
  <si>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</si>
  <si>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</si>
  <si>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</si>
  <si>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</si>
  <si>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</si>
  <si>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</si>
  <si>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</si>
  <si>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</si>
  <si>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</si>
  <si>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</si>
  <si>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</si>
  <si>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</si>
  <si>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</si>
  <si>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</si>
  <si>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</si>
  <si>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</si>
  <si>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</si>
  <si>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</si>
  <si>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</si>
  <si>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</si>
  <si>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</si>
  <si>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</si>
  <si>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</si>
  <si>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</si>
  <si>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</si>
  <si>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</si>
  <si>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</si>
  <si>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</si>
  <si>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</si>
  <si>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</si>
  <si>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</si>
  <si>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</si>
  <si>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</si>
  <si>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</si>
  <si>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</si>
  <si>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</si>
  <si>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</si>
  <si>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</si>
  <si>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148 </t>
    </r>
    <r>
      <rPr>
        <sz val="11"/>
        <rFont val="Times New Roman"/>
        <family val="1"/>
        <charset val="204"/>
      </rPr>
      <t xml:space="preserve">по ул.Свободы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</si>
  <si>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</si>
  <si>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Промывка системы отопления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</si>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</sst>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10" workbookViewId="0">
      <selection activeCell="B9" sqref="B9:B38"/>
    </sheetView>
  </sheetViews>
  <sheetFormatPr defaultRowHeight="15"/>
  <cols>
    <col min="1" max="1" width="61.28515625" customWidth="1"/>
    <col min="2" max="2" width="13.28515625" customWidth="1"/>
    <col min="3" max="3" width="11.85546875" customWidth="1"/>
    <col min="4" max="4" width="11.710937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42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572.29999999999995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1992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3.75" customHeight="1">
      <c r="A17" s="5" t="s">
        <v>7</v>
      </c>
      <c r="B17" s="15">
        <f>B18+B19+B20</f>
        <v>33302.02341311999</v>
      </c>
      <c r="C17" s="17">
        <f>C18+C19+C20</f>
        <v>2775.1686177599995</v>
      </c>
      <c r="D17" s="14">
        <f>C17/B13</f>
        <v>4.8491501271361166</v>
      </c>
    </row>
    <row r="18" spans="1:4" ht="33.75" customHeight="1">
      <c r="A18" s="16" t="s">
        <v>8</v>
      </c>
      <c r="B18" s="24">
        <f>0.077*6048*1.5*1.15*2.3*12</f>
        <v>22171.786559999993</v>
      </c>
      <c r="C18" s="24">
        <f>0.077*6048*1.5*1.15*2.3</f>
        <v>1847.6488799999995</v>
      </c>
      <c r="D18" s="14">
        <f>C18/B13</f>
        <v>3.2284621352437526</v>
      </c>
    </row>
    <row r="19" spans="1:4">
      <c r="A19" s="2" t="s">
        <v>4</v>
      </c>
      <c r="B19" s="10">
        <f>B18*0.202</f>
        <v>4478.7008851199989</v>
      </c>
      <c r="C19" s="14">
        <f>C18*0.202</f>
        <v>373.22507375999993</v>
      </c>
      <c r="D19" s="14">
        <f>C19/B13</f>
        <v>0.65214935131923812</v>
      </c>
    </row>
    <row r="20" spans="1:4">
      <c r="A20" s="2" t="s">
        <v>5</v>
      </c>
      <c r="B20" s="10">
        <f>B18*0.3</f>
        <v>6651.5359679999974</v>
      </c>
      <c r="C20" s="14">
        <f>C18*0.3</f>
        <v>554.29466399999978</v>
      </c>
      <c r="D20" s="14">
        <f>C20/B13</f>
        <v>0.96853864057312566</v>
      </c>
    </row>
    <row r="21" spans="1:4" ht="29.25" customHeight="1">
      <c r="A21" s="5" t="s">
        <v>6</v>
      </c>
      <c r="B21" s="15">
        <f>B22+B23+B25+B24</f>
        <v>41975.586419199994</v>
      </c>
      <c r="C21" s="17">
        <f>C22+C23+C25+C24</f>
        <v>3497.9655349333329</v>
      </c>
      <c r="D21" s="14">
        <f>C21/B13</f>
        <v>6.1121187051080437</v>
      </c>
    </row>
    <row r="22" spans="1:4" ht="32.25" customHeight="1">
      <c r="A22" s="16" t="s">
        <v>9</v>
      </c>
      <c r="B22" s="24">
        <f>(0.07*6048*1.5*2.3*1.15*12)+(0.01*6048*1.5*2.5*1.15*12)</f>
        <v>23286.009599999994</v>
      </c>
      <c r="C22" s="24">
        <f>(0.07*6048*1.5*2.3*1.15)+(0.01*6048*1.5*2.5*1.15)</f>
        <v>1940.5007999999996</v>
      </c>
      <c r="D22" s="14">
        <f>C22/B13</f>
        <v>3.3907055739996501</v>
      </c>
    </row>
    <row r="23" spans="1:4">
      <c r="A23" s="2" t="s">
        <v>4</v>
      </c>
      <c r="B23" s="10">
        <f>B22*0.202</f>
        <v>4703.7739391999994</v>
      </c>
      <c r="C23" s="14">
        <f>C22*0.202</f>
        <v>391.98116159999995</v>
      </c>
      <c r="D23" s="14">
        <f>C23/B13</f>
        <v>0.68492252594792935</v>
      </c>
    </row>
    <row r="24" spans="1:4">
      <c r="A24" s="2" t="s">
        <v>41</v>
      </c>
      <c r="B24" s="10">
        <v>7000</v>
      </c>
      <c r="C24" s="14">
        <f>B24/12</f>
        <v>583.33333333333337</v>
      </c>
      <c r="D24" s="14">
        <f>C24/B13</f>
        <v>1.0192789329605687</v>
      </c>
    </row>
    <row r="25" spans="1:4">
      <c r="A25" s="2" t="s">
        <v>5</v>
      </c>
      <c r="B25" s="10">
        <f>B22*0.3</f>
        <v>6985.8028799999984</v>
      </c>
      <c r="C25" s="14">
        <f>C22*0.3</f>
        <v>582.15023999999983</v>
      </c>
      <c r="D25" s="14">
        <f>C25/B13</f>
        <v>1.0172116721998949</v>
      </c>
    </row>
    <row r="26" spans="1:4" ht="31.5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0.38333202586056259</v>
      </c>
    </row>
    <row r="27" spans="1:4" ht="33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0.2552143980429844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5.1553308404682863E-2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7.6564319412895335E-2</v>
      </c>
    </row>
    <row r="30" spans="1:4">
      <c r="A30" s="6" t="s">
        <v>38</v>
      </c>
      <c r="B30" s="15">
        <f>(B18+B22+B27)*1.1</f>
        <v>51931.557215999979</v>
      </c>
      <c r="C30" s="17">
        <f>(C18+C22+C27)*1.1</f>
        <v>4327.6297679999998</v>
      </c>
      <c r="D30" s="17">
        <f>C30/B13</f>
        <v>7.5618203180150276</v>
      </c>
    </row>
    <row r="31" spans="1:4">
      <c r="A31" s="18" t="s">
        <v>12</v>
      </c>
      <c r="B31" s="15">
        <f>B17+B21+B26+B30</f>
        <v>129841.73806911995</v>
      </c>
      <c r="C31" s="19">
        <f>C17+C21+C26+C30</f>
        <v>10820.144839093333</v>
      </c>
      <c r="D31" s="17">
        <f>C31/B13</f>
        <v>18.90642117611975</v>
      </c>
    </row>
    <row r="32" spans="1:4">
      <c r="A32" s="6" t="s">
        <v>27</v>
      </c>
      <c r="B32" s="15">
        <f>B31*0.15</f>
        <v>19476.260710367991</v>
      </c>
      <c r="C32" s="17">
        <f>C31*0.15</f>
        <v>1623.0217258639998</v>
      </c>
      <c r="D32" s="17">
        <f>C32/B13</f>
        <v>2.8359631764179625</v>
      </c>
    </row>
    <row r="33" spans="1:6">
      <c r="A33" s="6" t="s">
        <v>28</v>
      </c>
      <c r="B33" s="15">
        <f>B31+B32</f>
        <v>149317.99877948794</v>
      </c>
      <c r="C33" s="17">
        <f>C31+C32</f>
        <v>12443.166564957333</v>
      </c>
      <c r="D33" s="17">
        <f>D31+D32</f>
        <v>21.742384352537712</v>
      </c>
    </row>
    <row r="34" spans="1:6">
      <c r="A34" s="6" t="s">
        <v>37</v>
      </c>
      <c r="B34" s="15">
        <f>B35+B36+B37</f>
        <v>33206.44</v>
      </c>
      <c r="C34" s="17">
        <f>C35+C36+C37</f>
        <v>2767.2033333333329</v>
      </c>
      <c r="D34" s="17">
        <f>C34/B13</f>
        <v>4.8352321043741622</v>
      </c>
    </row>
    <row r="35" spans="1:6">
      <c r="A35" s="2" t="s">
        <v>17</v>
      </c>
      <c r="B35" s="11">
        <f>17600*1.1</f>
        <v>19360</v>
      </c>
      <c r="C35" s="14">
        <f>B35/12</f>
        <v>1613.3333333333333</v>
      </c>
      <c r="D35" s="14">
        <f>C35/B13</f>
        <v>2.8190343060166581</v>
      </c>
    </row>
    <row r="36" spans="1:6">
      <c r="A36" s="2" t="s">
        <v>21</v>
      </c>
      <c r="B36" s="12">
        <f>C36*12</f>
        <v>6300</v>
      </c>
      <c r="C36" s="14">
        <v>525</v>
      </c>
      <c r="D36" s="14">
        <f>C36/B13</f>
        <v>0.9173510396645117</v>
      </c>
    </row>
    <row r="37" spans="1:6">
      <c r="A37" s="2" t="s">
        <v>22</v>
      </c>
      <c r="B37" s="12">
        <f>C37*12</f>
        <v>7546.4400000000005</v>
      </c>
      <c r="C37" s="14">
        <v>628.87</v>
      </c>
      <c r="D37" s="14">
        <f>C37/B13</f>
        <v>1.0988467586929933</v>
      </c>
    </row>
    <row r="38" spans="1:6" ht="15.75" customHeight="1">
      <c r="A38" s="5" t="s">
        <v>26</v>
      </c>
      <c r="B38" s="20">
        <f>B33+B34</f>
        <v>182524.43877948794</v>
      </c>
      <c r="C38" s="22">
        <f>C33+C34</f>
        <v>15210.369898290666</v>
      </c>
      <c r="D38" s="22">
        <f>D33+D34</f>
        <v>26.577616456911876</v>
      </c>
      <c r="F38">
        <v>26.58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40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1" t="s">
        <v>24</v>
      </c>
      <c r="B45" s="21"/>
      <c r="C45" s="21"/>
      <c r="D45" s="21"/>
    </row>
    <row r="46" spans="1:6">
      <c r="A46" s="4" t="s">
        <v>23</v>
      </c>
      <c r="B46" s="3"/>
    </row>
    <row r="47" spans="1:6">
      <c r="A47" s="4"/>
      <c r="B47" s="3"/>
    </row>
    <row r="48" spans="1:6">
      <c r="A48" s="26" t="s">
        <v>25</v>
      </c>
      <c r="B48" s="26"/>
      <c r="C48" s="26"/>
      <c r="D48" s="26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2017-03-22T08:24:40Z</cp:lastPrinted>
  <dcterms:created xsi:type="dcterms:W3CDTF">2013-02-11T11:41:49Z</dcterms:created>
  <dcterms:modified xsi:type="dcterms:W3CDTF">2017-04-04T12:22:02Z</dcterms:modified>
</cp:coreProperties>
</file>