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35" windowHeight="8130"/>
  </bookViews>
  <sheets>
    <sheet name="по расчету" sheetId="1" r:id="rId1"/>
  </sheets>
  <calcPr calcId="124519"/>
</workbook>
</file>

<file path=xl/calcChain.xml><?xml version="1.0" encoding="utf-8"?>
<calcChain xmlns="http://schemas.openxmlformats.org/spreadsheetml/2006/main">
  <c r="C18" i="1"/>
  <c r="B18"/>
  <c r="C26"/>
  <c r="B26"/>
  <c r="C22"/>
  <c r="B22"/>
  <c r="B24"/>
  <c r="C36"/>
  <c r="D36"/>
  <c r="C35"/>
  <c r="D35"/>
  <c r="C34"/>
  <c r="D34"/>
  <c r="C28"/>
  <c r="D28"/>
  <c r="C24"/>
  <c r="D24"/>
  <c r="B33"/>
  <c r="B28"/>
  <c r="B20"/>
  <c r="C29"/>
  <c r="D29"/>
  <c r="C33"/>
  <c r="D33"/>
  <c r="C19"/>
  <c r="D19"/>
  <c r="C23"/>
  <c r="C27"/>
  <c r="D27"/>
  <c r="D26"/>
  <c r="D22"/>
  <c r="C20"/>
  <c r="D20"/>
  <c r="D18"/>
  <c r="B27"/>
  <c r="B25"/>
  <c r="B19"/>
  <c r="B17"/>
  <c r="B23"/>
  <c r="B21"/>
  <c r="C17"/>
  <c r="D17"/>
  <c r="C25"/>
  <c r="D25"/>
  <c r="C21"/>
  <c r="D21"/>
  <c r="D23"/>
  <c r="B29"/>
  <c r="B30"/>
  <c r="B31"/>
  <c r="C30"/>
  <c r="D30"/>
  <c r="C31"/>
  <c r="D31"/>
  <c r="D32"/>
  <c r="D37"/>
  <c r="B32"/>
  <c r="C32"/>
  <c r="B37"/>
  <c r="C37"/>
</calcChain>
</file>

<file path=xl/sharedStrings.xml><?xml version="1.0" encoding="utf-8"?>
<sst xmlns="http://schemas.openxmlformats.org/spreadsheetml/2006/main" count="45" uniqueCount="42">
  <si>
    <t>Показатели</t>
  </si>
  <si>
    <t>Год ввода</t>
  </si>
  <si>
    <t>А.Исходные данные</t>
  </si>
  <si>
    <t>Б.Стоимостные показатели</t>
  </si>
  <si>
    <t>Отчисления на социальные нужды (во внебюджетные фонды)</t>
  </si>
  <si>
    <t>Материалы</t>
  </si>
  <si>
    <t>2. Ремонт и обслуживание внутридомового инженерного оборудования - всего</t>
  </si>
  <si>
    <t>1. Ремонт и содержание конструктивных элементов жилых зданий - всего</t>
  </si>
  <si>
    <t>В т.ч. оплата труда рабочих, выполняющих ремонт конструктивных элементов жилых зданий</t>
  </si>
  <si>
    <t>В т.ч. оплата труда рабочих, выполняющих ремонт и обслуживание внутридомового оборудования</t>
  </si>
  <si>
    <t>В т.ч. Оплата труда рабочих, занятых благоустройством и обслуживанием</t>
  </si>
  <si>
    <t>Материалы, инвентарь</t>
  </si>
  <si>
    <t>5.Всего расходов по полной себестоимости</t>
  </si>
  <si>
    <t>рекомендации по нормированию труда работников, занятых содержанием и ремонтом жилищного фонда, часть 2</t>
  </si>
  <si>
    <t>отраслевое тарифное соглашение (ОТС)</t>
  </si>
  <si>
    <t>Типовые отраслевые нормы бесплатной выдачи спец.одежды, обуви и др.средств индивидуальной защиты</t>
  </si>
  <si>
    <t>Нормы расхода материальных ресурсов и обеспечения уборочным инвентарем на санитарное содержание домовладений</t>
  </si>
  <si>
    <t>ООО "ГИРЦ"</t>
  </si>
  <si>
    <t>Общая полезная площадь,м2 по ООО "ГИРЦ"</t>
  </si>
  <si>
    <t>2014 год</t>
  </si>
  <si>
    <t>в месяц</t>
  </si>
  <si>
    <t>с 1м2                в месяц</t>
  </si>
  <si>
    <t>Транспорт</t>
  </si>
  <si>
    <t>АВР</t>
  </si>
  <si>
    <t>законодательство о сборах во внебюджетные фонды 2014г.-20,2% от ФОТ</t>
  </si>
  <si>
    <t>и ремонт жилищного фонда</t>
  </si>
  <si>
    <t xml:space="preserve">Методические рекомендации по определению нормативов общеэксплуатационных расходов в тарифах на содержание </t>
  </si>
  <si>
    <t>Директор ООО УК "Жилфонд"                                                                               Кирилин С.Н.</t>
  </si>
  <si>
    <t xml:space="preserve">Сложившийся тариф </t>
  </si>
  <si>
    <t>6.Рентабельность</t>
  </si>
  <si>
    <t>7.Всего сумма плановых доходов</t>
  </si>
  <si>
    <t>Основанием для калькулирования являются (в том числе):</t>
  </si>
  <si>
    <t>Количество этажей</t>
  </si>
  <si>
    <t>Приложение № 3</t>
  </si>
  <si>
    <t>к договору управления,</t>
  </si>
  <si>
    <t>утвержденным общим</t>
  </si>
  <si>
    <t>собранием собственников</t>
  </si>
  <si>
    <t>"_______"__________2014г.</t>
  </si>
  <si>
    <t>3.Благоустройство и содержание контейнерной площадки - всего</t>
  </si>
  <si>
    <t>8.Услуги сторонних организаций</t>
  </si>
  <si>
    <t xml:space="preserve">4.Общеэксплуатационные расходы </t>
  </si>
  <si>
    <r>
      <t>Калькуляция себестоимости содержания и текущего ремонта общедомового имущества многоквартирного жилого дома № 122</t>
    </r>
    <r>
      <rPr>
        <sz val="11"/>
        <rFont val="Times New Roman"/>
        <family val="1"/>
        <charset val="204"/>
      </rPr>
      <t xml:space="preserve"> по</t>
    </r>
    <r>
      <rPr>
        <sz val="11"/>
        <color indexed="1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ул. Свободы </t>
    </r>
    <r>
      <rPr>
        <sz val="11"/>
        <color indexed="8"/>
        <rFont val="Times New Roman"/>
        <family val="1"/>
        <charset val="204"/>
      </rPr>
      <t>город Конаково Тверской области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</si>
</sst>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11"/>
      <color indexed="10"/>
      <name val="Times New Roman"/>
      <family val="1"/>
      <charset val="204"/>
    </font>
    <font>
      <b/>
      <sz val="11"/>
      <color indexed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/>
    <xf numFmtId="2" fontId="4" fillId="2" borderId="1" xfId="0" applyNumberFormat="1" applyFont="1" applyFill="1" applyBorder="1"/>
    <xf numFmtId="0" fontId="4" fillId="0" borderId="1" xfId="0" applyFont="1" applyBorder="1"/>
    <xf numFmtId="2" fontId="4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2" fontId="7" fillId="2" borderId="1" xfId="0" applyNumberFormat="1" applyFont="1" applyFill="1" applyBorder="1"/>
    <xf numFmtId="0" fontId="1" fillId="0" borderId="1" xfId="0" applyFont="1" applyBorder="1" applyAlignment="1">
      <alignment wrapText="1"/>
    </xf>
    <xf numFmtId="2" fontId="6" fillId="0" borderId="1" xfId="0" applyNumberFormat="1" applyFont="1" applyBorder="1"/>
    <xf numFmtId="0" fontId="7" fillId="0" borderId="1" xfId="0" applyFont="1" applyBorder="1"/>
    <xf numFmtId="2" fontId="8" fillId="0" borderId="1" xfId="0" applyNumberFormat="1" applyFont="1" applyBorder="1"/>
    <xf numFmtId="2" fontId="9" fillId="0" borderId="1" xfId="0" applyNumberFormat="1" applyFont="1" applyBorder="1"/>
    <xf numFmtId="0" fontId="2" fillId="0" borderId="0" xfId="0" applyFont="1" applyAlignment="1"/>
    <xf numFmtId="2" fontId="10" fillId="0" borderId="1" xfId="0" applyNumberFormat="1" applyFont="1" applyBorder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>
      <selection activeCell="G12" sqref="G12"/>
    </sheetView>
  </sheetViews>
  <sheetFormatPr defaultRowHeight="15"/>
  <cols>
    <col min="1" max="1" width="71.28515625" customWidth="1"/>
    <col min="2" max="2" width="10.42578125" customWidth="1"/>
    <col min="3" max="3" width="8.7109375" customWidth="1"/>
  </cols>
  <sheetData>
    <row r="1" spans="1:5">
      <c r="B1" s="4" t="s">
        <v>33</v>
      </c>
      <c r="C1" s="4"/>
      <c r="D1" s="4"/>
    </row>
    <row r="2" spans="1:5">
      <c r="B2" s="25" t="s">
        <v>34</v>
      </c>
      <c r="C2" s="25"/>
      <c r="D2" s="25"/>
    </row>
    <row r="3" spans="1:5">
      <c r="B3" s="4" t="s">
        <v>35</v>
      </c>
      <c r="C3" s="4"/>
      <c r="D3" s="4"/>
    </row>
    <row r="4" spans="1:5">
      <c r="B4" s="4" t="s">
        <v>36</v>
      </c>
      <c r="C4" s="4"/>
      <c r="D4" s="4"/>
    </row>
    <row r="5" spans="1:5">
      <c r="B5" s="24" t="s">
        <v>37</v>
      </c>
      <c r="C5" s="24"/>
      <c r="D5" s="24"/>
      <c r="E5" s="24"/>
    </row>
    <row r="7" spans="1:5" ht="15" customHeight="1">
      <c r="A7" s="26" t="s">
        <v>41</v>
      </c>
      <c r="B7" s="26"/>
      <c r="C7" s="26"/>
      <c r="D7" s="26"/>
    </row>
    <row r="8" spans="1:5" ht="15" customHeight="1">
      <c r="A8" s="27"/>
      <c r="B8" s="27"/>
      <c r="C8" s="27"/>
      <c r="D8" s="27"/>
    </row>
    <row r="9" spans="1:5" ht="38.25" customHeight="1">
      <c r="A9" s="28" t="s">
        <v>0</v>
      </c>
      <c r="B9" s="29" t="s">
        <v>19</v>
      </c>
      <c r="C9" s="32" t="s">
        <v>20</v>
      </c>
      <c r="D9" s="35" t="s">
        <v>21</v>
      </c>
    </row>
    <row r="10" spans="1:5" ht="0.75" hidden="1" customHeight="1">
      <c r="A10" s="28"/>
      <c r="B10" s="30"/>
      <c r="C10" s="33"/>
      <c r="D10" s="36"/>
    </row>
    <row r="11" spans="1:5" hidden="1">
      <c r="A11" s="28"/>
      <c r="B11" s="31"/>
      <c r="C11" s="34"/>
      <c r="D11" s="37"/>
    </row>
    <row r="12" spans="1:5">
      <c r="A12" s="1" t="s">
        <v>2</v>
      </c>
      <c r="B12" s="9"/>
      <c r="C12" s="14"/>
      <c r="D12" s="14"/>
    </row>
    <row r="13" spans="1:5">
      <c r="A13" s="3" t="s">
        <v>18</v>
      </c>
      <c r="B13" s="8">
        <v>146.9</v>
      </c>
      <c r="C13" s="14"/>
      <c r="D13" s="14"/>
    </row>
    <row r="14" spans="1:5">
      <c r="A14" s="3" t="s">
        <v>32</v>
      </c>
      <c r="B14" s="8">
        <v>1</v>
      </c>
      <c r="C14" s="14"/>
      <c r="D14" s="14"/>
    </row>
    <row r="15" spans="1:5">
      <c r="A15" s="3" t="s">
        <v>1</v>
      </c>
      <c r="B15" s="8">
        <v>1936</v>
      </c>
      <c r="C15" s="14"/>
      <c r="D15" s="14"/>
    </row>
    <row r="16" spans="1:5">
      <c r="A16" s="2" t="s">
        <v>3</v>
      </c>
      <c r="B16" s="10"/>
      <c r="C16" s="14"/>
      <c r="D16" s="14"/>
    </row>
    <row r="17" spans="1:4" ht="29.25">
      <c r="A17" s="6" t="s">
        <v>7</v>
      </c>
      <c r="B17" s="16">
        <f>B18+B19+B20</f>
        <v>10092.482064</v>
      </c>
      <c r="C17" s="18">
        <f>C18+C19+C20</f>
        <v>841.04017199999998</v>
      </c>
      <c r="D17" s="15">
        <f>C17/B13</f>
        <v>5.7252564465622866</v>
      </c>
    </row>
    <row r="18" spans="1:4" ht="30">
      <c r="A18" s="17" t="s">
        <v>8</v>
      </c>
      <c r="B18" s="11">
        <f>0.025*6048*1.5*1.15*2.3*12</f>
        <v>7198.6319999999996</v>
      </c>
      <c r="C18" s="11">
        <f>0.025*6048*1.5*1.15*2.3</f>
        <v>599.88599999999997</v>
      </c>
      <c r="D18" s="15">
        <f>C18/B13</f>
        <v>4.0836351259360102</v>
      </c>
    </row>
    <row r="19" spans="1:4">
      <c r="A19" s="3" t="s">
        <v>4</v>
      </c>
      <c r="B19" s="11">
        <f>B18*0.202</f>
        <v>1454.123664</v>
      </c>
      <c r="C19" s="15">
        <f>C18*0.202</f>
        <v>121.17697200000001</v>
      </c>
      <c r="D19" s="15">
        <f>C19/B13</f>
        <v>0.82489429543907422</v>
      </c>
    </row>
    <row r="20" spans="1:4">
      <c r="A20" s="3" t="s">
        <v>5</v>
      </c>
      <c r="B20" s="11">
        <f>B18*0.2</f>
        <v>1439.7264</v>
      </c>
      <c r="C20" s="15">
        <f>C18*0.2</f>
        <v>119.9772</v>
      </c>
      <c r="D20" s="15">
        <f>C20/B13</f>
        <v>0.81672702518720208</v>
      </c>
    </row>
    <row r="21" spans="1:4" ht="29.25">
      <c r="A21" s="6" t="s">
        <v>6</v>
      </c>
      <c r="B21" s="16">
        <f>B22+B23+B24</f>
        <v>12146.082762239997</v>
      </c>
      <c r="C21" s="18">
        <f>C22+C23+C24</f>
        <v>1013.6174630399996</v>
      </c>
      <c r="D21" s="15">
        <f>C21/B13</f>
        <v>6.9000508035398198</v>
      </c>
    </row>
    <row r="22" spans="1:4" ht="30">
      <c r="A22" s="17" t="s">
        <v>9</v>
      </c>
      <c r="B22" s="11">
        <f>(0.029*6048*1.5*2.3*1.15*12)+(0.001*6048*1.5*2.5*1.15*12)</f>
        <v>8663.3971199999978</v>
      </c>
      <c r="C22" s="11">
        <f>(0.029*6048*1.5*2.3*1.15)+(0.001*6048*1.5*2.5*1.15)</f>
        <v>721.94975999999974</v>
      </c>
      <c r="D22" s="15">
        <f>C22/B13</f>
        <v>4.9145660993873364</v>
      </c>
    </row>
    <row r="23" spans="1:4">
      <c r="A23" s="3" t="s">
        <v>4</v>
      </c>
      <c r="B23" s="11">
        <f>B22*0.202</f>
        <v>1750.0062182399997</v>
      </c>
      <c r="C23" s="15">
        <f>C22*0.202</f>
        <v>145.83385151999997</v>
      </c>
      <c r="D23" s="15">
        <f>C23/B13</f>
        <v>0.99274235207624206</v>
      </c>
    </row>
    <row r="24" spans="1:4">
      <c r="A24" s="3" t="s">
        <v>5</v>
      </c>
      <c r="B24" s="11">
        <f>B22*0.2</f>
        <v>1732.6794239999997</v>
      </c>
      <c r="C24" s="15">
        <f>C22*0.202</f>
        <v>145.83385151999997</v>
      </c>
      <c r="D24" s="15">
        <f>C24/B13</f>
        <v>0.99274235207624206</v>
      </c>
    </row>
    <row r="25" spans="1:4">
      <c r="A25" s="6" t="s">
        <v>38</v>
      </c>
      <c r="B25" s="16">
        <f>B26+B27+B28</f>
        <v>1755.2142720000002</v>
      </c>
      <c r="C25" s="18">
        <f>C26+C27+C28</f>
        <v>146.26785599999999</v>
      </c>
      <c r="D25" s="15">
        <f>C25/B13</f>
        <v>0.99569677331518036</v>
      </c>
    </row>
    <row r="26" spans="1:4">
      <c r="A26" s="17" t="s">
        <v>10</v>
      </c>
      <c r="B26" s="11">
        <f>0.01*6048*1.15*1.5*12</f>
        <v>1251.9359999999999</v>
      </c>
      <c r="C26" s="11">
        <f>0.01*6048*1.15*1.5</f>
        <v>104.32799999999999</v>
      </c>
      <c r="D26" s="15">
        <f>C26/B13</f>
        <v>0.71019741320626262</v>
      </c>
    </row>
    <row r="27" spans="1:4">
      <c r="A27" s="3" t="s">
        <v>4</v>
      </c>
      <c r="B27" s="11">
        <f>B26*0.202</f>
        <v>252.89107200000001</v>
      </c>
      <c r="C27" s="15">
        <f>C26*0.202</f>
        <v>21.074255999999998</v>
      </c>
      <c r="D27" s="15">
        <f>C27/B13</f>
        <v>0.14345987746766506</v>
      </c>
    </row>
    <row r="28" spans="1:4">
      <c r="A28" s="3" t="s">
        <v>11</v>
      </c>
      <c r="B28" s="11">
        <f>B26*0.2</f>
        <v>250.38720000000001</v>
      </c>
      <c r="C28" s="15">
        <f>C26*0.2</f>
        <v>20.865600000000001</v>
      </c>
      <c r="D28" s="15">
        <f>C28/B13</f>
        <v>0.14203948264125255</v>
      </c>
    </row>
    <row r="29" spans="1:4">
      <c r="A29" s="7" t="s">
        <v>40</v>
      </c>
      <c r="B29" s="16">
        <f>(B18+B22+B26)*0.96</f>
        <v>16429.406515199997</v>
      </c>
      <c r="C29" s="18">
        <f>(C18+C22+C26)*0.96</f>
        <v>1369.1172095999996</v>
      </c>
      <c r="D29" s="18">
        <f>C29/B13</f>
        <v>9.320062692988424</v>
      </c>
    </row>
    <row r="30" spans="1:4">
      <c r="A30" s="19" t="s">
        <v>12</v>
      </c>
      <c r="B30" s="16">
        <f>B17+B21+B25+B29</f>
        <v>40423.18561344</v>
      </c>
      <c r="C30" s="20">
        <f>C17+C21+C25+C29</f>
        <v>3370.0427006399991</v>
      </c>
      <c r="D30" s="18">
        <f>C30/B13</f>
        <v>22.941066716405711</v>
      </c>
    </row>
    <row r="31" spans="1:4">
      <c r="A31" s="7" t="s">
        <v>29</v>
      </c>
      <c r="B31" s="16">
        <f>B30*0.05</f>
        <v>2021.159280672</v>
      </c>
      <c r="C31" s="18">
        <f>C30*0.05</f>
        <v>168.50213503199996</v>
      </c>
      <c r="D31" s="18">
        <f>C31/B13</f>
        <v>1.1470533358202855</v>
      </c>
    </row>
    <row r="32" spans="1:4">
      <c r="A32" s="7" t="s">
        <v>30</v>
      </c>
      <c r="B32" s="16">
        <f>B30+B31</f>
        <v>42444.344894112</v>
      </c>
      <c r="C32" s="18">
        <f>C30+C31</f>
        <v>3538.544835671999</v>
      </c>
      <c r="D32" s="18">
        <f>D30+D31</f>
        <v>24.088120052225996</v>
      </c>
    </row>
    <row r="33" spans="1:6">
      <c r="A33" s="7" t="s">
        <v>39</v>
      </c>
      <c r="B33" s="16">
        <f>B34+B35+B36</f>
        <v>2988.63</v>
      </c>
      <c r="C33" s="18">
        <f>C34+C35+C36</f>
        <v>249.05250000000001</v>
      </c>
      <c r="D33" s="18">
        <f>C33/B13</f>
        <v>1.6953880190605854</v>
      </c>
    </row>
    <row r="34" spans="1:6">
      <c r="A34" s="3" t="s">
        <v>17</v>
      </c>
      <c r="B34" s="12">
        <v>2075.4299999999998</v>
      </c>
      <c r="C34" s="15">
        <f>B34/12</f>
        <v>172.95249999999999</v>
      </c>
      <c r="D34" s="15">
        <f>C34/B13</f>
        <v>1.1773485364193328</v>
      </c>
    </row>
    <row r="35" spans="1:6">
      <c r="A35" s="3" t="s">
        <v>22</v>
      </c>
      <c r="B35" s="13">
        <v>913.2</v>
      </c>
      <c r="C35" s="15">
        <f>B35/12</f>
        <v>76.100000000000009</v>
      </c>
      <c r="D35" s="15">
        <f>C35/B13</f>
        <v>0.51803948264125255</v>
      </c>
    </row>
    <row r="36" spans="1:6">
      <c r="A36" s="3" t="s">
        <v>23</v>
      </c>
      <c r="B36" s="13">
        <v>0</v>
      </c>
      <c r="C36" s="15">
        <f>B36/12</f>
        <v>0</v>
      </c>
      <c r="D36" s="15">
        <f>C36/B13</f>
        <v>0</v>
      </c>
    </row>
    <row r="37" spans="1:6">
      <c r="A37" s="6" t="s">
        <v>28</v>
      </c>
      <c r="B37" s="21">
        <f>B32+B33</f>
        <v>45432.974894111998</v>
      </c>
      <c r="C37" s="23">
        <f>C32+C33</f>
        <v>3787.5973356719987</v>
      </c>
      <c r="D37" s="23">
        <f>D32+D33</f>
        <v>25.783508071286583</v>
      </c>
    </row>
    <row r="38" spans="1:6">
      <c r="A38" s="5" t="s">
        <v>31</v>
      </c>
      <c r="B38" s="5"/>
    </row>
    <row r="39" spans="1:6">
      <c r="A39" s="5" t="s">
        <v>13</v>
      </c>
      <c r="B39" s="5"/>
    </row>
    <row r="40" spans="1:6">
      <c r="A40" s="5" t="s">
        <v>14</v>
      </c>
      <c r="B40" s="5"/>
    </row>
    <row r="41" spans="1:6">
      <c r="A41" s="5" t="s">
        <v>24</v>
      </c>
      <c r="B41" s="5"/>
    </row>
    <row r="42" spans="1:6">
      <c r="A42" s="5" t="s">
        <v>15</v>
      </c>
      <c r="B42" s="5"/>
    </row>
    <row r="43" spans="1:6">
      <c r="A43" s="5" t="s">
        <v>16</v>
      </c>
      <c r="B43" s="5"/>
    </row>
    <row r="44" spans="1:6">
      <c r="A44" s="22" t="s">
        <v>26</v>
      </c>
      <c r="B44" s="22"/>
      <c r="C44" s="22"/>
      <c r="D44" s="22"/>
      <c r="E44" s="22"/>
      <c r="F44" s="22"/>
    </row>
    <row r="45" spans="1:6">
      <c r="A45" s="5" t="s">
        <v>25</v>
      </c>
      <c r="B45" s="4"/>
    </row>
    <row r="46" spans="1:6">
      <c r="A46" s="5"/>
      <c r="B46" s="4"/>
    </row>
    <row r="47" spans="1:6">
      <c r="A47" s="5"/>
      <c r="B47" s="4"/>
    </row>
    <row r="48" spans="1:6">
      <c r="A48" s="5"/>
      <c r="B48" s="4"/>
    </row>
    <row r="49" spans="1:4">
      <c r="A49" s="25" t="s">
        <v>27</v>
      </c>
      <c r="B49" s="25"/>
      <c r="C49" s="25"/>
      <c r="D49" s="25"/>
    </row>
    <row r="50" spans="1:4">
      <c r="A50" s="4"/>
      <c r="B50" s="4"/>
    </row>
    <row r="51" spans="1:4">
      <c r="A51" s="4"/>
    </row>
  </sheetData>
  <mergeCells count="7">
    <mergeCell ref="B2:D2"/>
    <mergeCell ref="A49:D49"/>
    <mergeCell ref="A7:D8"/>
    <mergeCell ref="A9:A11"/>
    <mergeCell ref="B9:B11"/>
    <mergeCell ref="C9:C11"/>
    <mergeCell ref="D9:D11"/>
  </mergeCells>
  <phoneticPr fontId="0" type="noConversion"/>
  <pageMargins left="0.19685039370078741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расчету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Денис</cp:lastModifiedBy>
  <cp:lastPrinted>2014-03-05T10:49:36Z</cp:lastPrinted>
  <dcterms:created xsi:type="dcterms:W3CDTF">2013-02-11T11:41:49Z</dcterms:created>
  <dcterms:modified xsi:type="dcterms:W3CDTF">2015-05-12T18:26:32Z</dcterms:modified>
</cp:coreProperties>
</file>