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C18" i="4"/>
  <c r="B18"/>
  <c r="B35"/>
  <c r="B37"/>
  <c r="B36"/>
  <c r="B34" s="1"/>
  <c r="C30"/>
  <c r="B30"/>
  <c r="D37"/>
  <c r="D36"/>
  <c r="C35"/>
  <c r="D27"/>
  <c r="C27"/>
  <c r="C29" s="1"/>
  <c r="D29" s="1"/>
  <c r="B27"/>
  <c r="B25"/>
  <c r="D24"/>
  <c r="C24"/>
  <c r="D22"/>
  <c r="C22"/>
  <c r="C23" s="1"/>
  <c r="B22"/>
  <c r="B23" s="1"/>
  <c r="B21" s="1"/>
  <c r="D18"/>
  <c r="C20"/>
  <c r="D20" s="1"/>
  <c r="B20"/>
  <c r="D23" l="1"/>
  <c r="D35"/>
  <c r="C34"/>
  <c r="D34" s="1"/>
  <c r="B19"/>
  <c r="B17" s="1"/>
  <c r="B31" s="1"/>
  <c r="B32" s="1"/>
  <c r="C25"/>
  <c r="D25" s="1"/>
  <c r="C28"/>
  <c r="D30"/>
  <c r="B28"/>
  <c r="B26" s="1"/>
  <c r="B29"/>
  <c r="C19"/>
  <c r="C17" l="1"/>
  <c r="D19"/>
  <c r="D28"/>
  <c r="C26"/>
  <c r="D26" s="1"/>
  <c r="C21"/>
  <c r="D21" s="1"/>
  <c r="B33"/>
  <c r="B38" s="1"/>
  <c r="C31" l="1"/>
  <c r="C32" s="1"/>
  <c r="D17"/>
  <c r="D31" l="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<sst xmlns="http://schemas.openxmlformats.org/spreadsheetml/2006/main" count="46" uniqueCount="43">
  <si>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</si>
  <si>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</si>
  <si>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</si>
  <si>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</si>
  <si>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</si>
  <si>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</si>
  <si>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</si>
  <si>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</si>
  <si>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</si>
  <si>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</si>
  <si>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</si>
  <si>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</si>
  <si>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</si>
  <si>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</si>
  <si>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</si>
  <si>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</si>
  <si>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</si>
  <si>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</si>
  <si>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</si>
  <si>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</si>
  <si>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</si>
  <si>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</si>
  <si>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</si>
  <si>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</si>
  <si>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</si>
  <si>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</si>
  <si>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</si>
  <si>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</si>
  <si>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</si>
  <si>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</si>
  <si>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</si>
  <si>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</si>
  <si>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</si>
  <si>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</si>
  <si>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</si>
  <si>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</si>
  <si>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</si>
  <si>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</si>
  <si>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 </t>
  </si>
  <si>
    <r>
      <t>Калькуляция себестоимости содержания и текущего ремонта общедомового имущества многоквартирного дома № 3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ул.Ворохова</t>
    </r>
    <r>
      <rPr>
        <sz val="11"/>
        <color theme="1"/>
        <rFont val="Times New Roman"/>
        <family val="1"/>
        <charset val="204"/>
      </rPr>
      <t xml:space="preserve"> город Конаково Тверской области</t>
    </r>
  </si>
  <si>
    <t>Промывка системы отопления</t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</si>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</sst>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9" sqref="B9:B38"/>
    </sheetView>
  </sheetViews>
  <sheetFormatPr defaultRowHeight="15"/>
  <cols>
    <col min="1" max="1" width="57" customWidth="1"/>
    <col min="2" max="2" width="13.42578125" customWidth="1"/>
    <col min="3" max="3" width="11.85546875" customWidth="1"/>
    <col min="4" max="4" width="16.140625" customWidth="1"/>
  </cols>
  <sheetData>
    <row r="1" spans="1:4">
      <c r="B1" s="3" t="s">
        <v>31</v>
      </c>
      <c r="C1" s="3"/>
      <c r="D1" s="3"/>
    </row>
    <row r="2" spans="1:4">
      <c r="B2" s="24" t="s">
        <v>32</v>
      </c>
      <c r="C2" s="24"/>
      <c r="D2" s="24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5" t="s">
        <v>39</v>
      </c>
      <c r="B7" s="25"/>
      <c r="C7" s="25"/>
      <c r="D7" s="25"/>
    </row>
    <row r="8" spans="1:4">
      <c r="A8" s="26"/>
      <c r="B8" s="26"/>
      <c r="C8" s="26"/>
      <c r="D8" s="26"/>
    </row>
    <row r="9" spans="1:4">
      <c r="A9" s="27" t="s">
        <v>0</v>
      </c>
      <c r="B9" s="28" t="s">
        <v>42</v>
      </c>
      <c r="C9" s="31" t="s">
        <v>19</v>
      </c>
      <c r="D9" s="34" t="s">
        <v>20</v>
      </c>
    </row>
    <row r="10" spans="1:4">
      <c r="A10" s="27"/>
      <c r="B10" s="29"/>
      <c r="C10" s="32"/>
      <c r="D10" s="35"/>
    </row>
    <row r="11" spans="1:4">
      <c r="A11" s="27"/>
      <c r="B11" s="30"/>
      <c r="C11" s="33"/>
      <c r="D11" s="36"/>
    </row>
    <row r="12" spans="1:4">
      <c r="A12" s="23" t="s">
        <v>2</v>
      </c>
      <c r="B12" s="8"/>
      <c r="C12" s="12"/>
      <c r="D12" s="12"/>
    </row>
    <row r="13" spans="1:4">
      <c r="A13" s="2" t="s">
        <v>18</v>
      </c>
      <c r="B13" s="7">
        <v>468.6</v>
      </c>
      <c r="C13" s="12"/>
      <c r="D13" s="12"/>
    </row>
    <row r="14" spans="1:4">
      <c r="A14" s="2" t="s">
        <v>30</v>
      </c>
      <c r="B14" s="7">
        <v>2</v>
      </c>
      <c r="C14" s="12"/>
      <c r="D14" s="12"/>
    </row>
    <row r="15" spans="1:4">
      <c r="A15" s="2" t="s">
        <v>1</v>
      </c>
      <c r="B15" s="7">
        <v>1961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3.75" customHeight="1">
      <c r="A17" s="5" t="s">
        <v>7</v>
      </c>
      <c r="B17" s="14">
        <f>B18+B19+B20</f>
        <v>30274.566739199992</v>
      </c>
      <c r="C17" s="16">
        <f>C18+C19+C20</f>
        <v>2450.7982598399994</v>
      </c>
      <c r="D17" s="13">
        <f>C17/B13</f>
        <v>5.2300432348271428</v>
      </c>
    </row>
    <row r="18" spans="1:4" ht="33" customHeight="1">
      <c r="A18" s="15" t="s">
        <v>8</v>
      </c>
      <c r="B18" s="10">
        <f>0.07*6048*1.5*1.15*2.3*12</f>
        <v>20156.169599999994</v>
      </c>
      <c r="C18" s="10">
        <f>0.068*6048*1.5*1.15*2.3</f>
        <v>1631.6899199999996</v>
      </c>
      <c r="D18" s="13">
        <f>C18/B13</f>
        <v>3.4820527528809206</v>
      </c>
    </row>
    <row r="19" spans="1:4">
      <c r="A19" s="2" t="s">
        <v>4</v>
      </c>
      <c r="B19" s="10">
        <f>B18*0.202</f>
        <v>4071.546259199999</v>
      </c>
      <c r="C19" s="13">
        <f>C18*0.202</f>
        <v>329.60136383999992</v>
      </c>
      <c r="D19" s="13">
        <f>C19/B13</f>
        <v>0.70337465608194605</v>
      </c>
    </row>
    <row r="20" spans="1:4">
      <c r="A20" s="2" t="s">
        <v>5</v>
      </c>
      <c r="B20" s="10">
        <f>B18*0.3</f>
        <v>6046.8508799999981</v>
      </c>
      <c r="C20" s="13">
        <f>C18*0.3</f>
        <v>489.50697599999984</v>
      </c>
      <c r="D20" s="13">
        <f>C20/B13</f>
        <v>1.0446158258642761</v>
      </c>
    </row>
    <row r="21" spans="1:4" ht="33.75" customHeight="1">
      <c r="A21" s="5" t="s">
        <v>6</v>
      </c>
      <c r="B21" s="14">
        <f>B22+B23+B25+B24</f>
        <v>26887.947630079991</v>
      </c>
      <c r="C21" s="16">
        <f>C22+C23+C25+C24</f>
        <v>2240.662302506666</v>
      </c>
      <c r="D21" s="13">
        <f>C21/B13</f>
        <v>4.7816096937828982</v>
      </c>
    </row>
    <row r="22" spans="1:4" ht="30" customHeight="1">
      <c r="A22" s="15" t="s">
        <v>9</v>
      </c>
      <c r="B22" s="10">
        <f>(0.007*6048*1.5*2.5*1.15*12)+(0.043*6048*1.5*2.3*1.15*12)</f>
        <v>14572.535039999995</v>
      </c>
      <c r="C22" s="10">
        <f>(0.007*6048*1.5*2.5*1.15)+(0.043*6048*1.5*2.3*1.15)</f>
        <v>1214.3779199999997</v>
      </c>
      <c r="D22" s="13">
        <f>C22/B13</f>
        <v>2.591502176696542</v>
      </c>
    </row>
    <row r="23" spans="1:4">
      <c r="A23" s="2" t="s">
        <v>4</v>
      </c>
      <c r="B23" s="10">
        <f>B22*0.202</f>
        <v>2943.6520780799992</v>
      </c>
      <c r="C23" s="13">
        <f>C22*0.202</f>
        <v>245.30433983999995</v>
      </c>
      <c r="D23" s="13">
        <f>C23/B13</f>
        <v>0.5234834396927015</v>
      </c>
    </row>
    <row r="24" spans="1:4">
      <c r="A24" s="2" t="s">
        <v>40</v>
      </c>
      <c r="B24" s="10">
        <v>5000</v>
      </c>
      <c r="C24" s="13">
        <f>B24/12</f>
        <v>416.66666666666669</v>
      </c>
      <c r="D24" s="13">
        <f>C24/B13</f>
        <v>0.88917342438469193</v>
      </c>
    </row>
    <row r="25" spans="1:4">
      <c r="A25" s="2" t="s">
        <v>5</v>
      </c>
      <c r="B25" s="10">
        <f>B22*0.3</f>
        <v>4371.760511999998</v>
      </c>
      <c r="C25" s="13">
        <f>C22*0.3</f>
        <v>364.31337599999989</v>
      </c>
      <c r="D25" s="13">
        <f>C25/B13</f>
        <v>0.77745065300896254</v>
      </c>
    </row>
    <row r="26" spans="1:4" ht="27.75" customHeight="1">
      <c r="A26" s="5" t="s">
        <v>36</v>
      </c>
      <c r="B26" s="14">
        <f>B27+B28+B29</f>
        <v>2444.5302336</v>
      </c>
      <c r="C26" s="16">
        <f>C27+C28+C29</f>
        <v>203.71085279999997</v>
      </c>
      <c r="D26" s="13">
        <f>C26/B13</f>
        <v>0.43472226376440454</v>
      </c>
    </row>
    <row r="27" spans="1:4" ht="27.75" customHeight="1">
      <c r="A27" s="15" t="s">
        <v>10</v>
      </c>
      <c r="B27" s="10">
        <f>0.013*6048*1.15*1.5*12</f>
        <v>1627.5167999999999</v>
      </c>
      <c r="C27" s="10">
        <f>0.013*6048*1.15*1.5</f>
        <v>135.62639999999999</v>
      </c>
      <c r="D27" s="13">
        <f>C27/B13</f>
        <v>0.28942893725992314</v>
      </c>
    </row>
    <row r="28" spans="1:4">
      <c r="A28" s="2" t="s">
        <v>4</v>
      </c>
      <c r="B28" s="10">
        <f>B27*0.202</f>
        <v>328.75839359999998</v>
      </c>
      <c r="C28" s="13">
        <f>C27*0.202</f>
        <v>27.396532799999999</v>
      </c>
      <c r="D28" s="13">
        <f>C28/B13</f>
        <v>5.8464645326504479E-2</v>
      </c>
    </row>
    <row r="29" spans="1:4">
      <c r="A29" s="2" t="s">
        <v>11</v>
      </c>
      <c r="B29" s="10">
        <f>B27*0.3</f>
        <v>488.25503999999995</v>
      </c>
      <c r="C29" s="13">
        <f>C27*0.3</f>
        <v>40.687919999999998</v>
      </c>
      <c r="D29" s="13">
        <f>C29/B13</f>
        <v>8.6828681177976944E-2</v>
      </c>
    </row>
    <row r="30" spans="1:4">
      <c r="A30" s="6" t="s">
        <v>38</v>
      </c>
      <c r="B30" s="14">
        <f>(B18+B22+B27)*1.1</f>
        <v>39991.843583999987</v>
      </c>
      <c r="C30" s="18">
        <f>(C18+C22+C27)*1.1</f>
        <v>3279.8636639999995</v>
      </c>
      <c r="D30" s="16">
        <f>C30/B13</f>
        <v>6.999282253521125</v>
      </c>
    </row>
    <row r="31" spans="1:4">
      <c r="A31" s="17" t="s">
        <v>12</v>
      </c>
      <c r="B31" s="14">
        <f>B17+B21+B26+B30</f>
        <v>99598.88818687998</v>
      </c>
      <c r="C31" s="18">
        <f>C17+C21+C26+C30</f>
        <v>8175.0350791466644</v>
      </c>
      <c r="D31" s="16">
        <f>C31/B13</f>
        <v>17.44565744589557</v>
      </c>
    </row>
    <row r="32" spans="1:4">
      <c r="A32" s="6" t="s">
        <v>27</v>
      </c>
      <c r="B32" s="14">
        <f>B31*0.1</f>
        <v>9959.8888186879994</v>
      </c>
      <c r="C32" s="16">
        <f>C31*0.1</f>
        <v>817.50350791466644</v>
      </c>
      <c r="D32" s="16">
        <f>C32/B13</f>
        <v>1.744565744589557</v>
      </c>
    </row>
    <row r="33" spans="1:6">
      <c r="A33" s="6" t="s">
        <v>28</v>
      </c>
      <c r="B33" s="14">
        <f>B31+B32</f>
        <v>109558.77700556797</v>
      </c>
      <c r="C33" s="16">
        <f>C31+C32</f>
        <v>8992.5385870613318</v>
      </c>
      <c r="D33" s="16">
        <f>D31+D32</f>
        <v>19.190223190485128</v>
      </c>
    </row>
    <row r="34" spans="1:6">
      <c r="A34" s="6" t="s">
        <v>37</v>
      </c>
      <c r="B34" s="14">
        <f>B35+B36+B37</f>
        <v>29543.22</v>
      </c>
      <c r="C34" s="16">
        <f>C35+C36+C37</f>
        <v>2461.9350000000004</v>
      </c>
      <c r="D34" s="16">
        <f>C34/B13</f>
        <v>5.2538092189500647</v>
      </c>
    </row>
    <row r="35" spans="1:6">
      <c r="A35" s="2" t="s">
        <v>17</v>
      </c>
      <c r="B35" s="11">
        <f>14450*1.11</f>
        <v>16039.500000000002</v>
      </c>
      <c r="C35" s="13">
        <f>B35/12</f>
        <v>1336.6250000000002</v>
      </c>
      <c r="D35" s="13">
        <f>C35/B13</f>
        <v>2.8523794280836539</v>
      </c>
    </row>
    <row r="36" spans="1:6">
      <c r="A36" s="2" t="s">
        <v>21</v>
      </c>
      <c r="B36" s="11">
        <f>C36*12</f>
        <v>6780</v>
      </c>
      <c r="C36" s="13">
        <v>565</v>
      </c>
      <c r="D36" s="13">
        <f>C36/B13</f>
        <v>1.2057191634656423</v>
      </c>
    </row>
    <row r="37" spans="1:6">
      <c r="A37" s="2" t="s">
        <v>22</v>
      </c>
      <c r="B37" s="11">
        <f>C37*12</f>
        <v>6723.7199999999993</v>
      </c>
      <c r="C37" s="13">
        <v>560.30999999999995</v>
      </c>
      <c r="D37" s="13">
        <f>C37/B13</f>
        <v>1.1957106274007681</v>
      </c>
    </row>
    <row r="38" spans="1:6" ht="15.75" customHeight="1">
      <c r="A38" s="5" t="s">
        <v>26</v>
      </c>
      <c r="B38" s="19">
        <f>B33+B34</f>
        <v>139101.99700556797</v>
      </c>
      <c r="C38" s="21">
        <f>C33+C34</f>
        <v>11454.473587061333</v>
      </c>
      <c r="D38" s="21">
        <f>D33+D34</f>
        <v>24.444032409435192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41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0" t="s">
        <v>24</v>
      </c>
      <c r="B45" s="20"/>
      <c r="C45" s="20"/>
      <c r="D45" s="20"/>
    </row>
    <row r="46" spans="1:6">
      <c r="A46" s="4" t="s">
        <v>23</v>
      </c>
      <c r="B46" s="3"/>
    </row>
    <row r="47" spans="1:6">
      <c r="A47" s="4"/>
      <c r="B47" s="3"/>
    </row>
    <row r="48" spans="1:6">
      <c r="A48" s="24" t="s">
        <v>25</v>
      </c>
      <c r="B48" s="24"/>
      <c r="C48" s="24"/>
      <c r="D48" s="24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2017-03-22T10:21:11Z</cp:lastPrinted>
  <dcterms:created xsi:type="dcterms:W3CDTF">2013-02-11T11:41:49Z</dcterms:created>
  <dcterms:modified xsi:type="dcterms:W3CDTF">2017-04-04T11:49:53Z</dcterms:modified>
</cp:coreProperties>
</file>